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Porto\EEAGrants_ReservaBiosfera\_Execucao Financeira\Exec Financ_2022_02_28_4º Rel Quad\0_QP\_Proc Financ_QP_4 Rel Quad\"/>
    </mc:Choice>
  </mc:AlternateContent>
  <bookViews>
    <workbookView xWindow="-120" yWindow="-120" windowWidth="15600" windowHeight="11160"/>
  </bookViews>
  <sheets>
    <sheet name="Folha1" sheetId="1" r:id="rId1"/>
  </sheets>
  <externalReferences>
    <externalReference r:id="rId2"/>
  </externalReferences>
  <definedNames>
    <definedName name="_xlnm._FilterDatabase" localSheetId="0" hidden="1">Folha1!$A$26:$AF$330</definedName>
    <definedName name="_Toc22734621" localSheetId="0">Folha1!$B$12</definedName>
    <definedName name="Tipo" localSheetId="0">'[1]II - Lista Documentos Despesa '!$D$43:$D$46</definedName>
    <definedName name="_xlnm.Print_Titles" localSheetId="0">Folha1!$23:$26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89" i="1" l="1"/>
  <c r="P288" i="1"/>
  <c r="P287" i="1"/>
  <c r="P286" i="1"/>
  <c r="P285" i="1"/>
  <c r="P284" i="1"/>
  <c r="O283" i="1"/>
  <c r="P283" i="1" s="1"/>
  <c r="O282" i="1"/>
  <c r="P282" i="1" s="1"/>
  <c r="P281" i="1"/>
  <c r="P280" i="1"/>
  <c r="O279" i="1"/>
  <c r="P279" i="1" s="1"/>
  <c r="O278" i="1"/>
  <c r="P278" i="1" s="1"/>
  <c r="O277" i="1"/>
  <c r="P277" i="1" s="1"/>
  <c r="O275" i="1"/>
  <c r="P275" i="1" s="1"/>
  <c r="O276" i="1"/>
  <c r="P276" i="1" s="1"/>
  <c r="O274" i="1"/>
  <c r="P274" i="1" s="1"/>
  <c r="O243" i="1"/>
  <c r="P243" i="1" s="1"/>
  <c r="O242" i="1"/>
  <c r="P242" i="1" s="1"/>
  <c r="O211" i="1"/>
  <c r="P211" i="1" s="1"/>
  <c r="O210" i="1"/>
  <c r="P210" i="1" s="1"/>
  <c r="O209" i="1"/>
  <c r="P209" i="1" s="1"/>
  <c r="O93" i="1"/>
  <c r="P93" i="1" s="1"/>
  <c r="P92" i="1"/>
  <c r="O91" i="1"/>
  <c r="P91" i="1" s="1"/>
  <c r="P56" i="1"/>
  <c r="O55" i="1"/>
  <c r="P55" i="1" s="1"/>
  <c r="O329" i="1" l="1"/>
  <c r="P329" i="1" s="1"/>
  <c r="O328" i="1"/>
  <c r="P328" i="1" s="1"/>
  <c r="O327" i="1"/>
  <c r="P327" i="1" s="1"/>
  <c r="O326" i="1"/>
  <c r="P326" i="1" s="1"/>
  <c r="O325" i="1"/>
  <c r="P325" i="1" s="1"/>
  <c r="O324" i="1"/>
  <c r="P324" i="1" s="1"/>
  <c r="O323" i="1"/>
  <c r="P323" i="1" s="1"/>
  <c r="O322" i="1"/>
  <c r="P322" i="1" s="1"/>
  <c r="O321" i="1"/>
  <c r="P321" i="1" s="1"/>
  <c r="O320" i="1"/>
  <c r="P320" i="1" s="1"/>
  <c r="O319" i="1"/>
  <c r="P319" i="1" s="1"/>
  <c r="O318" i="1"/>
  <c r="P318" i="1" s="1"/>
  <c r="O317" i="1"/>
  <c r="P317" i="1" s="1"/>
  <c r="O316" i="1"/>
  <c r="P316" i="1" s="1"/>
  <c r="O315" i="1"/>
  <c r="P315" i="1" s="1"/>
  <c r="O314" i="1"/>
  <c r="P314" i="1" s="1"/>
  <c r="O313" i="1"/>
  <c r="P313" i="1" s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P307" i="1" s="1"/>
  <c r="O306" i="1"/>
  <c r="P306" i="1" s="1"/>
  <c r="O305" i="1"/>
  <c r="P305" i="1" s="1"/>
  <c r="O304" i="1"/>
  <c r="P304" i="1" s="1"/>
  <c r="O303" i="1"/>
  <c r="P303" i="1" s="1"/>
  <c r="O302" i="1"/>
  <c r="P302" i="1" s="1"/>
  <c r="O301" i="1"/>
  <c r="P301" i="1" s="1"/>
  <c r="O300" i="1" l="1"/>
  <c r="P300" i="1" s="1"/>
  <c r="O299" i="1"/>
  <c r="P299" i="1" s="1"/>
  <c r="O298" i="1"/>
  <c r="P298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O34" i="1" l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7" i="1"/>
  <c r="P27" i="1" s="1"/>
  <c r="O28" i="1" l="1"/>
  <c r="P28" i="1" s="1"/>
  <c r="P208" i="1" l="1"/>
  <c r="O208" i="1"/>
  <c r="P203" i="1"/>
  <c r="O203" i="1"/>
  <c r="P202" i="1"/>
  <c r="O202" i="1"/>
  <c r="P201" i="1"/>
  <c r="O201" i="1"/>
  <c r="P200" i="1"/>
  <c r="O200" i="1"/>
  <c r="P199" i="1"/>
  <c r="O199" i="1"/>
  <c r="P198" i="1"/>
  <c r="O198" i="1"/>
  <c r="P197" i="1"/>
  <c r="O197" i="1"/>
  <c r="P196" i="1"/>
  <c r="O196" i="1"/>
  <c r="P195" i="1"/>
  <c r="O195" i="1"/>
  <c r="P207" i="1"/>
  <c r="O207" i="1"/>
  <c r="P206" i="1"/>
  <c r="O206" i="1"/>
  <c r="P205" i="1"/>
  <c r="O205" i="1"/>
  <c r="P204" i="1"/>
  <c r="O204" i="1"/>
  <c r="P194" i="1"/>
  <c r="O194" i="1"/>
  <c r="P193" i="1"/>
  <c r="O193" i="1"/>
  <c r="P192" i="1"/>
  <c r="O192" i="1"/>
  <c r="O179" i="1"/>
  <c r="P179" i="1"/>
  <c r="O180" i="1"/>
  <c r="P180" i="1"/>
  <c r="O181" i="1"/>
  <c r="P181" i="1"/>
  <c r="O182" i="1"/>
  <c r="P182" i="1"/>
  <c r="O183" i="1"/>
  <c r="P183" i="1"/>
  <c r="O184" i="1"/>
  <c r="P184" i="1"/>
  <c r="O185" i="1"/>
  <c r="P185" i="1"/>
  <c r="O186" i="1"/>
  <c r="P186" i="1"/>
  <c r="O187" i="1"/>
  <c r="P187" i="1"/>
  <c r="O188" i="1"/>
  <c r="P188" i="1"/>
  <c r="O189" i="1"/>
  <c r="P189" i="1"/>
  <c r="O190" i="1"/>
  <c r="P190" i="1"/>
  <c r="O191" i="1"/>
  <c r="P191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O167" i="1"/>
  <c r="P167" i="1"/>
  <c r="O168" i="1"/>
  <c r="P168" i="1"/>
  <c r="O169" i="1"/>
  <c r="P169" i="1"/>
  <c r="O170" i="1"/>
  <c r="P170" i="1"/>
  <c r="O171" i="1"/>
  <c r="P171" i="1"/>
  <c r="O172" i="1"/>
  <c r="P172" i="1"/>
  <c r="O173" i="1"/>
  <c r="P173" i="1"/>
  <c r="O174" i="1"/>
  <c r="P174" i="1"/>
  <c r="O175" i="1"/>
  <c r="P175" i="1"/>
  <c r="O176" i="1"/>
  <c r="P176" i="1"/>
  <c r="O177" i="1"/>
  <c r="P177" i="1"/>
  <c r="O178" i="1"/>
  <c r="P178" i="1"/>
  <c r="O142" i="1"/>
  <c r="P142" i="1"/>
  <c r="O143" i="1"/>
  <c r="P143" i="1"/>
  <c r="O144" i="1"/>
  <c r="P144" i="1"/>
  <c r="O145" i="1"/>
  <c r="P145" i="1"/>
  <c r="O146" i="1"/>
  <c r="P146" i="1"/>
  <c r="O147" i="1"/>
  <c r="P147" i="1"/>
  <c r="O148" i="1"/>
  <c r="P148" i="1"/>
  <c r="O149" i="1"/>
  <c r="P149" i="1"/>
  <c r="O150" i="1"/>
  <c r="P150" i="1"/>
  <c r="O151" i="1"/>
  <c r="P151" i="1"/>
  <c r="O152" i="1"/>
  <c r="P152" i="1"/>
  <c r="O153" i="1"/>
  <c r="P153" i="1"/>
  <c r="O154" i="1"/>
  <c r="P154" i="1"/>
  <c r="O139" i="1"/>
  <c r="P139" i="1"/>
  <c r="O140" i="1"/>
  <c r="P140" i="1"/>
  <c r="O141" i="1"/>
  <c r="P141" i="1"/>
  <c r="O138" i="1"/>
  <c r="P138" i="1"/>
  <c r="P137" i="1"/>
  <c r="O137" i="1"/>
  <c r="P136" i="1"/>
  <c r="O136" i="1"/>
  <c r="P135" i="1"/>
  <c r="O135" i="1"/>
  <c r="P134" i="1"/>
  <c r="O134" i="1"/>
  <c r="P133" i="1"/>
  <c r="O133" i="1"/>
  <c r="P132" i="1"/>
  <c r="O132" i="1"/>
  <c r="P131" i="1"/>
  <c r="O131" i="1"/>
  <c r="P130" i="1"/>
  <c r="O130" i="1"/>
  <c r="P129" i="1"/>
  <c r="O129" i="1"/>
  <c r="P128" i="1"/>
  <c r="O128" i="1"/>
  <c r="P127" i="1"/>
  <c r="O127" i="1"/>
  <c r="P126" i="1"/>
  <c r="O126" i="1"/>
  <c r="P291" i="1" l="1"/>
  <c r="O291" i="1"/>
  <c r="P290" i="1"/>
  <c r="O290" i="1"/>
  <c r="Q293" i="1"/>
  <c r="P292" i="1"/>
  <c r="O292" i="1"/>
  <c r="Q330" i="1" l="1"/>
  <c r="Q332" i="1" s="1"/>
  <c r="M330" i="1"/>
  <c r="O330" i="1"/>
  <c r="P215" i="1"/>
  <c r="O215" i="1"/>
  <c r="P247" i="1" l="1"/>
  <c r="O247" i="1"/>
  <c r="P213" i="1"/>
  <c r="O213" i="1"/>
  <c r="O272" i="1" l="1"/>
  <c r="P272" i="1" s="1"/>
  <c r="O273" i="1"/>
  <c r="P273" i="1" s="1"/>
  <c r="O270" i="1"/>
  <c r="P270" i="1" s="1"/>
  <c r="O269" i="1"/>
  <c r="P269" i="1" s="1"/>
  <c r="O268" i="1"/>
  <c r="P268" i="1" s="1"/>
  <c r="O267" i="1"/>
  <c r="P267" i="1" s="1"/>
  <c r="O264" i="1"/>
  <c r="P264" i="1" s="1"/>
  <c r="O263" i="1"/>
  <c r="P263" i="1" s="1"/>
  <c r="O262" i="1"/>
  <c r="P262" i="1" s="1"/>
  <c r="O261" i="1"/>
  <c r="P261" i="1" s="1"/>
  <c r="O258" i="1"/>
  <c r="P258" i="1" s="1"/>
  <c r="O240" i="1" l="1"/>
  <c r="P240" i="1" s="1"/>
  <c r="O237" i="1"/>
  <c r="P237" i="1" s="1"/>
  <c r="O236" i="1"/>
  <c r="P236" i="1" s="1"/>
  <c r="O235" i="1"/>
  <c r="P235" i="1" s="1"/>
  <c r="O234" i="1"/>
  <c r="P234" i="1" s="1"/>
  <c r="O230" i="1"/>
  <c r="P230" i="1" s="1"/>
  <c r="O227" i="1"/>
  <c r="P227" i="1" s="1"/>
  <c r="O219" i="1"/>
  <c r="P219" i="1" s="1"/>
  <c r="O124" i="1"/>
  <c r="P124" i="1" s="1"/>
  <c r="O123" i="1"/>
  <c r="P123" i="1" s="1"/>
  <c r="O122" i="1"/>
  <c r="P122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11" i="1"/>
  <c r="P111" i="1" s="1"/>
  <c r="O110" i="1"/>
  <c r="P110" i="1" s="1"/>
  <c r="O109" i="1"/>
  <c r="P109" i="1" s="1"/>
  <c r="O106" i="1"/>
  <c r="P106" i="1" s="1"/>
  <c r="O99" i="1"/>
  <c r="P99" i="1" s="1"/>
  <c r="O88" i="1" l="1"/>
  <c r="P88" i="1" s="1"/>
  <c r="O87" i="1"/>
  <c r="P87" i="1" s="1"/>
  <c r="O86" i="1"/>
  <c r="P86" i="1" s="1"/>
  <c r="O85" i="1"/>
  <c r="P85" i="1" s="1"/>
  <c r="O83" i="1"/>
  <c r="P83" i="1" s="1"/>
  <c r="O82" i="1"/>
  <c r="P82" i="1" s="1"/>
  <c r="O81" i="1"/>
  <c r="P81" i="1" s="1"/>
  <c r="O80" i="1"/>
  <c r="P80" i="1" s="1"/>
  <c r="O79" i="1"/>
  <c r="P79" i="1" s="1"/>
  <c r="O75" i="1"/>
  <c r="P75" i="1" s="1"/>
  <c r="O74" i="1"/>
  <c r="P74" i="1" s="1"/>
  <c r="O73" i="1"/>
  <c r="P73" i="1" s="1"/>
  <c r="O72" i="1"/>
  <c r="P72" i="1" s="1"/>
  <c r="O69" i="1"/>
  <c r="P69" i="1" s="1"/>
  <c r="O221" i="1" l="1"/>
  <c r="P221" i="1" s="1"/>
  <c r="O217" i="1"/>
  <c r="P217" i="1" s="1"/>
  <c r="O59" i="1" l="1"/>
  <c r="P297" i="1" l="1"/>
  <c r="O297" i="1"/>
  <c r="P296" i="1" l="1"/>
  <c r="O296" i="1"/>
  <c r="P295" i="1"/>
  <c r="O295" i="1"/>
  <c r="O293" i="1"/>
  <c r="O294" i="1" l="1"/>
  <c r="P294" i="1" s="1"/>
  <c r="O266" i="1" l="1"/>
  <c r="P266" i="1" s="1"/>
  <c r="O271" i="1" l="1"/>
  <c r="P271" i="1" s="1"/>
  <c r="O265" i="1"/>
  <c r="P265" i="1" s="1"/>
  <c r="O260" i="1"/>
  <c r="P260" i="1" s="1"/>
  <c r="O259" i="1"/>
  <c r="P259" i="1" s="1"/>
  <c r="O257" i="1"/>
  <c r="P257" i="1" s="1"/>
  <c r="O256" i="1" l="1"/>
  <c r="P256" i="1" s="1"/>
  <c r="O255" i="1"/>
  <c r="P255" i="1" s="1"/>
  <c r="O254" i="1" l="1"/>
  <c r="P254" i="1" s="1"/>
  <c r="O253" i="1" l="1"/>
  <c r="P253" i="1" s="1"/>
  <c r="O252" i="1"/>
  <c r="P252" i="1" s="1"/>
  <c r="O251" i="1"/>
  <c r="P251" i="1" s="1"/>
  <c r="O250" i="1"/>
  <c r="P250" i="1" s="1"/>
  <c r="O249" i="1"/>
  <c r="P249" i="1" s="1"/>
  <c r="O248" i="1"/>
  <c r="P248" i="1" s="1"/>
  <c r="P246" i="1" l="1"/>
  <c r="O246" i="1"/>
  <c r="O245" i="1" l="1"/>
  <c r="P245" i="1" s="1"/>
  <c r="O241" i="1" l="1"/>
  <c r="P241" i="1" s="1"/>
  <c r="O239" i="1"/>
  <c r="P239" i="1" s="1"/>
  <c r="O238" i="1"/>
  <c r="P238" i="1" s="1"/>
  <c r="O233" i="1"/>
  <c r="P233" i="1" s="1"/>
  <c r="O232" i="1"/>
  <c r="P232" i="1" s="1"/>
  <c r="O231" i="1"/>
  <c r="P231" i="1" s="1"/>
  <c r="O229" i="1"/>
  <c r="P229" i="1" s="1"/>
  <c r="O228" i="1"/>
  <c r="P228" i="1" s="1"/>
  <c r="O226" i="1"/>
  <c r="P226" i="1" s="1"/>
  <c r="O224" i="1"/>
  <c r="P224" i="1" s="1"/>
  <c r="O225" i="1"/>
  <c r="P225" i="1" s="1"/>
  <c r="O223" i="1"/>
  <c r="P223" i="1" s="1"/>
  <c r="O222" i="1"/>
  <c r="P222" i="1" s="1"/>
  <c r="O220" i="1"/>
  <c r="P220" i="1" s="1"/>
  <c r="O218" i="1"/>
  <c r="P218" i="1" s="1"/>
  <c r="P216" i="1" l="1"/>
  <c r="O216" i="1"/>
  <c r="P214" i="1"/>
  <c r="O214" i="1"/>
  <c r="P96" i="1"/>
  <c r="O96" i="1"/>
  <c r="P95" i="1"/>
  <c r="O95" i="1"/>
  <c r="O212" i="1" l="1"/>
  <c r="P212" i="1" s="1"/>
  <c r="O125" i="1" l="1"/>
  <c r="P125" i="1" s="1"/>
  <c r="O121" i="1"/>
  <c r="P121" i="1" s="1"/>
  <c r="O113" i="1"/>
  <c r="P113" i="1" s="1"/>
  <c r="O112" i="1"/>
  <c r="P112" i="1" s="1"/>
  <c r="O108" i="1"/>
  <c r="P108" i="1" s="1"/>
  <c r="O107" i="1"/>
  <c r="P107" i="1" s="1"/>
  <c r="O105" i="1"/>
  <c r="P105" i="1" s="1"/>
  <c r="O104" i="1"/>
  <c r="P104" i="1" s="1"/>
  <c r="O103" i="1"/>
  <c r="P103" i="1" s="1"/>
  <c r="O102" i="1"/>
  <c r="P102" i="1" s="1"/>
  <c r="O101" i="1"/>
  <c r="P101" i="1" s="1"/>
  <c r="O100" i="1"/>
  <c r="P100" i="1" s="1"/>
  <c r="O98" i="1"/>
  <c r="P98" i="1" s="1"/>
  <c r="O97" i="1"/>
  <c r="P97" i="1" s="1"/>
  <c r="O94" i="1" l="1"/>
  <c r="P94" i="1" s="1"/>
  <c r="O90" i="1" l="1"/>
  <c r="P90" i="1" s="1"/>
  <c r="O58" i="1" l="1"/>
  <c r="O60" i="1"/>
  <c r="O61" i="1"/>
  <c r="O62" i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70" i="1"/>
  <c r="P70" i="1" s="1"/>
  <c r="O71" i="1"/>
  <c r="P71" i="1" s="1"/>
  <c r="O76" i="1"/>
  <c r="P76" i="1" s="1"/>
  <c r="O77" i="1"/>
  <c r="P77" i="1" s="1"/>
  <c r="O78" i="1"/>
  <c r="P78" i="1" s="1"/>
  <c r="O84" i="1"/>
  <c r="P84" i="1" s="1"/>
  <c r="O89" i="1"/>
  <c r="P89" i="1" s="1"/>
  <c r="P58" i="1" l="1"/>
  <c r="P59" i="1"/>
  <c r="P60" i="1"/>
  <c r="P61" i="1"/>
  <c r="P62" i="1"/>
  <c r="O57" i="1" l="1"/>
  <c r="P57" i="1" s="1"/>
  <c r="V332" i="1" l="1"/>
</calcChain>
</file>

<file path=xl/sharedStrings.xml><?xml version="1.0" encoding="utf-8"?>
<sst xmlns="http://schemas.openxmlformats.org/spreadsheetml/2006/main" count="3199" uniqueCount="283">
  <si>
    <t>N.º Projecto:</t>
  </si>
  <si>
    <t>Período de Reporte:</t>
  </si>
  <si>
    <t>de</t>
  </si>
  <si>
    <t>a</t>
  </si>
  <si>
    <t>Fornecedor</t>
  </si>
  <si>
    <t>Doc Comprovativo da Despesa</t>
  </si>
  <si>
    <t>Documento de Quitação da Despesa</t>
  </si>
  <si>
    <t>Rubrica da Despesa</t>
  </si>
  <si>
    <t>Origem do Cofinanciamento</t>
  </si>
  <si>
    <t>Observações</t>
  </si>
  <si>
    <t>Atividade</t>
  </si>
  <si>
    <t>N.º de Doc</t>
  </si>
  <si>
    <t>Número de Contribuinte</t>
  </si>
  <si>
    <t>Designação</t>
  </si>
  <si>
    <t>Descrição da despesa</t>
  </si>
  <si>
    <t>Tipo</t>
  </si>
  <si>
    <t>Data</t>
  </si>
  <si>
    <t>Nº</t>
  </si>
  <si>
    <t>Valor sem IVA</t>
  </si>
  <si>
    <t>% IVA</t>
  </si>
  <si>
    <t>Valor com IVA</t>
  </si>
  <si>
    <t>% de Imputação</t>
  </si>
  <si>
    <t>Despesa Apresentada para Financiamento</t>
  </si>
  <si>
    <t>Despesa Elegível</t>
  </si>
  <si>
    <t>(1)</t>
  </si>
  <si>
    <t>(2)</t>
  </si>
  <si>
    <t>(3)</t>
  </si>
  <si>
    <t>(4)</t>
  </si>
  <si>
    <t>(5)</t>
  </si>
  <si>
    <t>(6)</t>
  </si>
  <si>
    <t>(7)</t>
  </si>
  <si>
    <t>(8)</t>
  </si>
  <si>
    <t>(12)</t>
  </si>
  <si>
    <t>(13)</t>
  </si>
  <si>
    <t>(14)</t>
  </si>
  <si>
    <t>(15)</t>
  </si>
  <si>
    <t>(16)</t>
  </si>
  <si>
    <t>(17)</t>
  </si>
  <si>
    <t>(18)</t>
  </si>
  <si>
    <t>TOTAL</t>
  </si>
  <si>
    <t>Lista de documentos justificativos de despesa</t>
  </si>
  <si>
    <t>Verificação</t>
  </si>
  <si>
    <t>___/___/_____</t>
  </si>
  <si>
    <t xml:space="preserve"> Pelo Promotor do Projeto</t>
  </si>
  <si>
    <t>(Assinatura)</t>
  </si>
  <si>
    <t>Pedido de pagamento n.º:</t>
  </si>
  <si>
    <t>Designação do Projeto:</t>
  </si>
  <si>
    <t>Reservas da Biosfera: territórios sustentáveis, comunidades resilientes</t>
  </si>
  <si>
    <t>09_CALL#3</t>
  </si>
  <si>
    <t>Transferência</t>
  </si>
  <si>
    <t>Custos com recursos humanos afetos ao projeto - Reg. Art. 8.3.1.a</t>
  </si>
  <si>
    <t>Quaternaire</t>
  </si>
  <si>
    <t xml:space="preserve">Custos com a aquisição de serviços a terceiros para a implementação do projeto - Reg. Art. 8.3.1.f </t>
  </si>
  <si>
    <t>Rosa Emília Assis</t>
  </si>
  <si>
    <t>Fatura</t>
  </si>
  <si>
    <t>Google Ireland Limited</t>
  </si>
  <si>
    <t>IE 6388047V</t>
  </si>
  <si>
    <t>Google Workspace</t>
  </si>
  <si>
    <t>Cartão de crédito</t>
  </si>
  <si>
    <t>Despesas que resultem diretamente das obrigações impostas pelo contrato de projeto  - Reg. Art. 8.3.1.g</t>
  </si>
  <si>
    <t>Banco BPI, SA</t>
  </si>
  <si>
    <t>Comissão manutenção</t>
  </si>
  <si>
    <t>Folha de Féria</t>
  </si>
  <si>
    <t>Custos com Pessoal</t>
  </si>
  <si>
    <t>Custos Indiretos</t>
  </si>
  <si>
    <t>Custos indiretos - Reg. Art. 8.5</t>
  </si>
  <si>
    <t>Débito direto / Cartão Business (Millennium)</t>
  </si>
  <si>
    <t>N/A</t>
  </si>
  <si>
    <t>Gestão</t>
  </si>
  <si>
    <t>Ana Barroco</t>
  </si>
  <si>
    <t>Elisa Babo</t>
  </si>
  <si>
    <t>António Abreu</t>
  </si>
  <si>
    <t>Madalena Coutinho</t>
  </si>
  <si>
    <t>Cláudia Mendes</t>
  </si>
  <si>
    <t>Margarida Ramos</t>
  </si>
  <si>
    <t>Pedro Quintela</t>
  </si>
  <si>
    <t>Leonor Rocha</t>
  </si>
  <si>
    <t>Cristina Abreu</t>
  </si>
  <si>
    <t>Ocidental</t>
  </si>
  <si>
    <t>Custos com transporte e ajudas de custo para deslocações de pessoal que participe no projeto - Reg. Art. 8.3.1.b</t>
  </si>
  <si>
    <t>Deslocação</t>
  </si>
  <si>
    <t>Mapa despesas</t>
  </si>
  <si>
    <t>Europcar Internacional</t>
  </si>
  <si>
    <t>Aluguer de viatura</t>
  </si>
  <si>
    <t>Débito direto Millennium</t>
  </si>
  <si>
    <t>Portagens</t>
  </si>
  <si>
    <t>Fatura/Recibo</t>
  </si>
  <si>
    <t>Prestação Serviços - WLP</t>
  </si>
  <si>
    <t>Wonderlevel Partners</t>
  </si>
  <si>
    <t>Carlos Fontes</t>
  </si>
  <si>
    <t>José Portugal</t>
  </si>
  <si>
    <t>Controlo analítico  quadrimestre</t>
  </si>
  <si>
    <t>Revisor oficial de contas</t>
  </si>
  <si>
    <t>Luis Miguel Damas &amp; Associados, SROC</t>
  </si>
  <si>
    <t>51-110001</t>
  </si>
  <si>
    <t>QP_100</t>
  </si>
  <si>
    <t>51-110022 /    51-110083</t>
  </si>
  <si>
    <t>Patrícia Amaral</t>
  </si>
  <si>
    <t>51-120002</t>
  </si>
  <si>
    <t>51-20001</t>
  </si>
  <si>
    <t>Custos Gerais - 4º quad</t>
  </si>
  <si>
    <t>31-110001</t>
  </si>
  <si>
    <t>31-120001</t>
  </si>
  <si>
    <t>31-10001</t>
  </si>
  <si>
    <t>31-20001</t>
  </si>
  <si>
    <t>4025141069</t>
  </si>
  <si>
    <t>Extrato Dez.21</t>
  </si>
  <si>
    <t>4041636868</t>
  </si>
  <si>
    <t>Extrato Jan.22</t>
  </si>
  <si>
    <t>4065103089</t>
  </si>
  <si>
    <t>Extrato Fev.22</t>
  </si>
  <si>
    <t>4075741316</t>
  </si>
  <si>
    <t>Extrato Mar.22</t>
  </si>
  <si>
    <t>FA 2022/9</t>
  </si>
  <si>
    <t>2021/308</t>
  </si>
  <si>
    <t>51-20043</t>
  </si>
  <si>
    <t>31-20002</t>
  </si>
  <si>
    <t>51-10002</t>
  </si>
  <si>
    <t>51-10006 /    51-10048</t>
  </si>
  <si>
    <t>51-20003    51-20077</t>
  </si>
  <si>
    <t>31-20012</t>
  </si>
  <si>
    <t>51-20047</t>
  </si>
  <si>
    <t>Kriterorbis Tradução, Marketing e Serviços Lda</t>
  </si>
  <si>
    <t>Tradução Relatório anual</t>
  </si>
  <si>
    <t>CFA 2021/3649</t>
  </si>
  <si>
    <t>31-120004</t>
  </si>
  <si>
    <t>51-120074 / 51-10024</t>
  </si>
  <si>
    <t>17/12/2021  06/01/2022</t>
  </si>
  <si>
    <t>51-10023</t>
  </si>
  <si>
    <t>39658831</t>
  </si>
  <si>
    <t>31-110004</t>
  </si>
  <si>
    <t>FA 2021/461</t>
  </si>
  <si>
    <t>51-120073</t>
  </si>
  <si>
    <t>31-120002</t>
  </si>
  <si>
    <t>FA 2021/509</t>
  </si>
  <si>
    <t>51-120071</t>
  </si>
  <si>
    <t>31-10010</t>
  </si>
  <si>
    <t>FA 2022/27</t>
  </si>
  <si>
    <t>51-20046</t>
  </si>
  <si>
    <t>31-20013</t>
  </si>
  <si>
    <t>FA 2022/64</t>
  </si>
  <si>
    <t>51-20044</t>
  </si>
  <si>
    <t>31-20014</t>
  </si>
  <si>
    <t>FA 2022/65</t>
  </si>
  <si>
    <t>51-20045</t>
  </si>
  <si>
    <t>Decunify</t>
  </si>
  <si>
    <t>Custos com equipamentos novos ou em segunda mão, desde que sejam amortizados de acordo com as normas contabilísticas aplicáveis - Reg. Art. 8.3.1.c &amp; Art. 8.3.2</t>
  </si>
  <si>
    <t>Licença Microsoft 365</t>
  </si>
  <si>
    <t>44/000307</t>
  </si>
  <si>
    <t>7940</t>
  </si>
  <si>
    <t>334629</t>
  </si>
  <si>
    <t>Auchan Matosinhos</t>
  </si>
  <si>
    <t>51-20042</t>
  </si>
  <si>
    <t>Portátil e acessórios</t>
  </si>
  <si>
    <t>Acessórios informáticos</t>
  </si>
  <si>
    <t>31-20019</t>
  </si>
  <si>
    <t>51-30005</t>
  </si>
  <si>
    <t>Custos Pessoal - Subsídios</t>
  </si>
  <si>
    <t>51-120057</t>
  </si>
  <si>
    <t>51-120011 / 51-120164</t>
  </si>
  <si>
    <t>29/12/2021        30/12/2021</t>
  </si>
  <si>
    <t>Susana Magalhães</t>
  </si>
  <si>
    <t>Pedro Mendes</t>
  </si>
  <si>
    <t>Andreia Leite</t>
  </si>
  <si>
    <t>Seg AT - 1º quad</t>
  </si>
  <si>
    <t>FT2020/ 0008407562</t>
  </si>
  <si>
    <t>Seg AT - 2º quad</t>
  </si>
  <si>
    <t>FT2021/ 0002088724</t>
  </si>
  <si>
    <t>QP_101</t>
  </si>
  <si>
    <t>QP_102</t>
  </si>
  <si>
    <t>Seg AT - 4º quad</t>
  </si>
  <si>
    <t>Generali Seguros, SA</t>
  </si>
  <si>
    <t>QP_103</t>
  </si>
  <si>
    <t>QP_104</t>
  </si>
  <si>
    <t>100710869958</t>
  </si>
  <si>
    <t>100710912215</t>
  </si>
  <si>
    <t>QP_105</t>
  </si>
  <si>
    <t>QP_106</t>
  </si>
  <si>
    <t>QP_107</t>
  </si>
  <si>
    <t>QP_108</t>
  </si>
  <si>
    <t>QP_109</t>
  </si>
  <si>
    <t>QP_110</t>
  </si>
  <si>
    <t>QP_111</t>
  </si>
  <si>
    <t>QP_112</t>
  </si>
  <si>
    <t>QP_113</t>
  </si>
  <si>
    <t>QP_114</t>
  </si>
  <si>
    <t>Viagens Abreu, SA</t>
  </si>
  <si>
    <t>1210246974</t>
  </si>
  <si>
    <t>QP_115</t>
  </si>
  <si>
    <t>QP_116</t>
  </si>
  <si>
    <t>QP_117</t>
  </si>
  <si>
    <t>QP_118</t>
  </si>
  <si>
    <t>QP_119</t>
  </si>
  <si>
    <t>QP_120</t>
  </si>
  <si>
    <t>22% e 0%</t>
  </si>
  <si>
    <t>QP_121</t>
  </si>
  <si>
    <t>QP_122</t>
  </si>
  <si>
    <t>QP_123</t>
  </si>
  <si>
    <t>QP_124</t>
  </si>
  <si>
    <t>QP_125</t>
  </si>
  <si>
    <t>QP_126</t>
  </si>
  <si>
    <t>QP_127</t>
  </si>
  <si>
    <t>QP_128</t>
  </si>
  <si>
    <t>ATIE 022/00083336</t>
  </si>
  <si>
    <t>Transportes Aéreos Portugueses, S.A.</t>
  </si>
  <si>
    <t>Deslocação - Voos</t>
  </si>
  <si>
    <t>QP_129</t>
  </si>
  <si>
    <t>QP_130</t>
  </si>
  <si>
    <t>QP_131</t>
  </si>
  <si>
    <t>Débito direto / Cartão Business (BPI)</t>
  </si>
  <si>
    <t>ATIE 022/00108914</t>
  </si>
  <si>
    <t>ATIE 022/00416990</t>
  </si>
  <si>
    <t>Extrato Nov.21</t>
  </si>
  <si>
    <t>Baladinfatigável - Operador Turís tic o Unip Lda</t>
  </si>
  <si>
    <t>Deslocação - Uber</t>
  </si>
  <si>
    <t>FR FTU/8540</t>
  </si>
  <si>
    <t>QP_132</t>
  </si>
  <si>
    <t>QP_133</t>
  </si>
  <si>
    <t>QP_134</t>
  </si>
  <si>
    <t>TOWN HOTELS - Investimentos Turķsticos, Lda</t>
  </si>
  <si>
    <t>161/2022</t>
  </si>
  <si>
    <t>163/2022</t>
  </si>
  <si>
    <t>Vaga Criativa, Lda</t>
  </si>
  <si>
    <t>Deslocação - refeições</t>
  </si>
  <si>
    <t>Deslocação - alojamentos</t>
  </si>
  <si>
    <t>Deslocação - voos</t>
  </si>
  <si>
    <t>Fatura simplificada</t>
  </si>
  <si>
    <t>074N/30385</t>
  </si>
  <si>
    <t>12% e 22%</t>
  </si>
  <si>
    <t>QP_135</t>
  </si>
  <si>
    <t>Escavarorizontes, Unipessoal Lda.</t>
  </si>
  <si>
    <t>FS 1A2201/1029</t>
  </si>
  <si>
    <t>Teixeira Marques &amp; Teixeira Luis, Lda</t>
  </si>
  <si>
    <t>FS S/0231861</t>
  </si>
  <si>
    <t>Magnificent Hill, Lda</t>
  </si>
  <si>
    <t>FS 3/22444</t>
  </si>
  <si>
    <t>Ideias Flamejantes, Lda</t>
  </si>
  <si>
    <t>021G/66841</t>
  </si>
  <si>
    <t>Hotel Orquídea</t>
  </si>
  <si>
    <t>419/POS2022</t>
  </si>
  <si>
    <t>QP_136</t>
  </si>
  <si>
    <t>QP_137</t>
  </si>
  <si>
    <t>QP_138</t>
  </si>
  <si>
    <t>QP_139</t>
  </si>
  <si>
    <t>QP_140</t>
  </si>
  <si>
    <t>QP_141</t>
  </si>
  <si>
    <t>QP_142</t>
  </si>
  <si>
    <t>QP_143</t>
  </si>
  <si>
    <t>F 2021001/ 05088096</t>
  </si>
  <si>
    <t>QP_144</t>
  </si>
  <si>
    <t>51-120052</t>
  </si>
  <si>
    <t>51-20025</t>
  </si>
  <si>
    <t>51-120003</t>
  </si>
  <si>
    <t>51-30009</t>
  </si>
  <si>
    <t>31-100007</t>
  </si>
  <si>
    <t>31-110005</t>
  </si>
  <si>
    <t>51-120182</t>
  </si>
  <si>
    <t>51-120175</t>
  </si>
  <si>
    <t>31-110011</t>
  </si>
  <si>
    <t>31-110016</t>
  </si>
  <si>
    <t>51-120165</t>
  </si>
  <si>
    <t>51-120037</t>
  </si>
  <si>
    <t>51-120031</t>
  </si>
  <si>
    <t>51-120115</t>
  </si>
  <si>
    <t>31-110037</t>
  </si>
  <si>
    <t>51-120086</t>
  </si>
  <si>
    <t>51-120091</t>
  </si>
  <si>
    <t>51-20032</t>
  </si>
  <si>
    <t>31-20021</t>
  </si>
  <si>
    <t>51-120177</t>
  </si>
  <si>
    <t>51-120154</t>
  </si>
  <si>
    <t>51-20069</t>
  </si>
  <si>
    <t>51-20071</t>
  </si>
  <si>
    <t>51-20070</t>
  </si>
  <si>
    <t>31-20020</t>
  </si>
  <si>
    <t>31-20017</t>
  </si>
  <si>
    <t>31-20016</t>
  </si>
  <si>
    <t>51-30018</t>
  </si>
  <si>
    <t>51-30029</t>
  </si>
  <si>
    <t>51-30033</t>
  </si>
  <si>
    <t>51-30050</t>
  </si>
  <si>
    <t>51-30058</t>
  </si>
  <si>
    <t>51-30063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</si>
</sst>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dd/mm/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ounders Grotesk Regular"/>
      <family val="2"/>
    </font>
    <font>
      <b/>
      <sz val="14"/>
      <name val="Founders Grotesk Regular"/>
      <family val="2"/>
    </font>
    <font>
      <b/>
      <sz val="5"/>
      <name val="Founders Grotesk Regular"/>
      <family val="2"/>
    </font>
    <font>
      <sz val="8"/>
      <color theme="1"/>
      <name val="Founders Grotesk Regular"/>
      <family val="2"/>
    </font>
    <font>
      <b/>
      <sz val="9"/>
      <name val="Founders Grotesk Regular"/>
      <family val="2"/>
    </font>
    <font>
      <sz val="11"/>
      <color rgb="FF000000"/>
      <name val="Founders Grotesk Regular"/>
      <family val="2"/>
    </font>
    <font>
      <b/>
      <sz val="11"/>
      <color rgb="FF000000"/>
      <name val="Calibri"/>
      <family val="2"/>
    </font>
    <font>
      <sz val="9"/>
      <name val="Founders Grotesk Regular"/>
      <family val="2"/>
    </font>
    <font>
      <sz val="8"/>
      <name val="Founders Grotesk Regular"/>
      <family val="2"/>
    </font>
    <font>
      <b/>
      <sz val="10"/>
      <name val="Founders Grotesk Regular"/>
      <family val="2"/>
    </font>
    <font>
      <sz val="10"/>
      <color theme="1"/>
      <name val="Founders Grotesk Regular"/>
      <family val="2"/>
    </font>
    <font>
      <sz val="10"/>
      <name val="Arial"/>
      <family val="2"/>
    </font>
    <font>
      <sz val="10"/>
      <color theme="0"/>
      <name val="Founders Grotesk Regular"/>
      <family val="2"/>
    </font>
    <font>
      <sz val="8"/>
      <color theme="0"/>
      <name val="Founders Grotesk Regular"/>
      <family val="2"/>
    </font>
    <font>
      <b/>
      <sz val="12"/>
      <name val="Founders Grotesk Regular"/>
      <family val="2"/>
    </font>
    <font>
      <b/>
      <sz val="8"/>
      <color rgb="FF000000"/>
      <name val="Calibri"/>
      <family val="2"/>
    </font>
    <font>
      <sz val="8"/>
      <name val="Calibri"/>
      <family val="2"/>
      <scheme val="minor"/>
    </font>
    <font>
      <b/>
      <u/>
      <sz val="12"/>
      <color rgb="FFFF0000"/>
      <name val="Founders Grotesk Regula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31"/>
      </patternFill>
    </fill>
  </fills>
  <borders count="6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0" fontId="1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2" fillId="0" borderId="6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right" vertical="center"/>
    </xf>
    <xf numFmtId="0" fontId="8" fillId="3" borderId="7" xfId="0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/>
    </xf>
    <xf numFmtId="10" fontId="6" fillId="0" borderId="0" xfId="0" applyNumberFormat="1" applyFont="1" applyFill="1" applyBorder="1" applyAlignment="1" applyProtection="1">
      <alignment vertical="center"/>
    </xf>
    <xf numFmtId="14" fontId="9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vertical="center" wrapText="1"/>
    </xf>
    <xf numFmtId="0" fontId="10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10" fillId="0" borderId="1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10" fillId="4" borderId="11" xfId="0" applyNumberFormat="1" applyFont="1" applyFill="1" applyBorder="1" applyAlignment="1" applyProtection="1">
      <alignment vertical="center" wrapText="1"/>
    </xf>
    <xf numFmtId="0" fontId="10" fillId="4" borderId="12" xfId="0" applyNumberFormat="1" applyFont="1" applyFill="1" applyBorder="1" applyAlignment="1" applyProtection="1">
      <alignment vertical="center"/>
    </xf>
    <xf numFmtId="0" fontId="10" fillId="5" borderId="13" xfId="0" applyNumberFormat="1" applyFont="1" applyFill="1" applyBorder="1" applyAlignment="1" applyProtection="1">
      <alignment vertical="center"/>
    </xf>
    <xf numFmtId="0" fontId="10" fillId="5" borderId="14" xfId="0" applyNumberFormat="1" applyFont="1" applyFill="1" applyBorder="1" applyAlignment="1" applyProtection="1">
      <alignment vertical="center"/>
    </xf>
    <xf numFmtId="49" fontId="2" fillId="0" borderId="15" xfId="0" applyNumberFormat="1" applyFont="1" applyFill="1" applyBorder="1" applyAlignment="1" applyProtection="1">
      <alignment vertical="center" wrapText="1"/>
    </xf>
    <xf numFmtId="49" fontId="2" fillId="0" borderId="16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20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center" vertical="center"/>
    </xf>
    <xf numFmtId="49" fontId="2" fillId="0" borderId="37" xfId="0" quotePrefix="1" applyNumberFormat="1" applyFont="1" applyFill="1" applyBorder="1" applyAlignment="1" applyProtection="1">
      <alignment horizontal="center" vertical="center" wrapText="1"/>
    </xf>
    <xf numFmtId="49" fontId="2" fillId="0" borderId="39" xfId="0" quotePrefix="1" applyNumberFormat="1" applyFont="1" applyBorder="1" applyAlignment="1" applyProtection="1">
      <alignment horizontal="center" vertical="center" wrapText="1"/>
    </xf>
    <xf numFmtId="49" fontId="2" fillId="0" borderId="40" xfId="0" quotePrefix="1" applyNumberFormat="1" applyFont="1" applyFill="1" applyBorder="1" applyAlignment="1" applyProtection="1">
      <alignment horizontal="center" vertical="center" wrapText="1"/>
    </xf>
    <xf numFmtId="49" fontId="2" fillId="0" borderId="41" xfId="0" quotePrefix="1" applyNumberFormat="1" applyFont="1" applyFill="1" applyBorder="1" applyAlignment="1" applyProtection="1">
      <alignment horizontal="center" vertical="center" wrapText="1"/>
    </xf>
    <xf numFmtId="49" fontId="11" fillId="0" borderId="39" xfId="0" quotePrefix="1" applyNumberFormat="1" applyFont="1" applyFill="1" applyBorder="1" applyAlignment="1" applyProtection="1">
      <alignment horizontal="center" vertical="center" wrapText="1"/>
    </xf>
    <xf numFmtId="1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48" xfId="0" applyNumberFormat="1" applyFont="1" applyFill="1" applyBorder="1" applyAlignment="1" applyProtection="1">
      <alignment horizontal="center" vertical="center"/>
      <protection locked="0"/>
    </xf>
    <xf numFmtId="49" fontId="2" fillId="0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49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45" xfId="1" applyNumberFormat="1" applyFont="1" applyFill="1" applyBorder="1" applyAlignment="1" applyProtection="1">
      <alignment horizontal="right" vertical="center" wrapText="1"/>
      <protection locked="0"/>
    </xf>
    <xf numFmtId="10" fontId="2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45" xfId="1" applyNumberFormat="1" applyFont="1" applyFill="1" applyBorder="1" applyAlignment="1" applyProtection="1">
      <alignment horizontal="right" vertical="center" wrapText="1"/>
    </xf>
    <xf numFmtId="49" fontId="2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1" fillId="6" borderId="45" xfId="0" applyNumberFormat="1" applyFont="1" applyFill="1" applyBorder="1" applyAlignment="1" applyProtection="1">
      <alignment vertical="center"/>
      <protection locked="0"/>
    </xf>
    <xf numFmtId="49" fontId="2" fillId="6" borderId="4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2" applyFont="1" applyBorder="1" applyAlignment="1" applyProtection="1">
      <alignment horizontal="left" vertical="center"/>
      <protection locked="0"/>
    </xf>
    <xf numFmtId="0" fontId="12" fillId="5" borderId="52" xfId="0" applyFont="1" applyFill="1" applyBorder="1" applyAlignment="1" applyProtection="1">
      <alignment vertical="center" wrapText="1"/>
    </xf>
    <xf numFmtId="0" fontId="12" fillId="5" borderId="53" xfId="0" applyFont="1" applyFill="1" applyBorder="1" applyAlignment="1" applyProtection="1">
      <alignment vertical="center"/>
    </xf>
    <xf numFmtId="0" fontId="2" fillId="4" borderId="53" xfId="0" applyNumberFormat="1" applyFont="1" applyFill="1" applyBorder="1" applyAlignment="1" applyProtection="1">
      <alignment vertical="center"/>
    </xf>
    <xf numFmtId="0" fontId="2" fillId="4" borderId="53" xfId="0" applyNumberFormat="1" applyFont="1" applyFill="1" applyBorder="1" applyAlignment="1" applyProtection="1">
      <alignment horizontal="center" vertical="center" wrapText="1"/>
    </xf>
    <xf numFmtId="0" fontId="2" fillId="5" borderId="53" xfId="0" applyNumberFormat="1" applyFont="1" applyFill="1" applyBorder="1" applyAlignment="1" applyProtection="1">
      <alignment vertical="center"/>
    </xf>
    <xf numFmtId="0" fontId="2" fillId="5" borderId="16" xfId="0" applyNumberFormat="1" applyFont="1" applyFill="1" applyBorder="1" applyAlignment="1" applyProtection="1">
      <alignment vertical="center"/>
    </xf>
    <xf numFmtId="0" fontId="2" fillId="0" borderId="54" xfId="0" applyNumberFormat="1" applyFont="1" applyFill="1" applyBorder="1" applyAlignment="1" applyProtection="1">
      <alignment vertical="center"/>
    </xf>
    <xf numFmtId="4" fontId="11" fillId="0" borderId="56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/>
    </xf>
    <xf numFmtId="0" fontId="2" fillId="7" borderId="32" xfId="0" applyNumberFormat="1" applyFont="1" applyFill="1" applyBorder="1" applyAlignment="1" applyProtection="1">
      <alignment vertical="center"/>
    </xf>
    <xf numFmtId="4" fontId="11" fillId="0" borderId="57" xfId="0" applyNumberFormat="1" applyFont="1" applyFill="1" applyBorder="1" applyAlignment="1" applyProtection="1">
      <alignment horizontal="right" vertical="center"/>
    </xf>
    <xf numFmtId="0" fontId="2" fillId="4" borderId="54" xfId="0" applyNumberFormat="1" applyFont="1" applyFill="1" applyBorder="1" applyAlignment="1" applyProtection="1">
      <alignment horizontal="center" vertical="center"/>
    </xf>
    <xf numFmtId="0" fontId="10" fillId="4" borderId="58" xfId="0" applyNumberFormat="1" applyFont="1" applyFill="1" applyBorder="1" applyAlignment="1" applyProtection="1">
      <alignment vertical="center" wrapText="1"/>
    </xf>
    <xf numFmtId="0" fontId="10" fillId="4" borderId="10" xfId="0" applyNumberFormat="1" applyFont="1" applyFill="1" applyBorder="1" applyAlignment="1" applyProtection="1">
      <alignment vertical="center"/>
    </xf>
    <xf numFmtId="0" fontId="10" fillId="5" borderId="9" xfId="0" applyNumberFormat="1" applyFont="1" applyFill="1" applyBorder="1" applyAlignment="1" applyProtection="1">
      <alignment vertical="center"/>
    </xf>
    <xf numFmtId="0" fontId="10" fillId="5" borderId="59" xfId="0" applyNumberFormat="1" applyFont="1" applyFill="1" applyBorder="1" applyAlignment="1" applyProtection="1">
      <alignment vertical="center"/>
    </xf>
    <xf numFmtId="0" fontId="10" fillId="2" borderId="6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49" fontId="2" fillId="0" borderId="39" xfId="0" quotePrefix="1" applyNumberFormat="1" applyFont="1" applyFill="1" applyBorder="1" applyAlignment="1" applyProtection="1">
      <alignment horizontal="center" vertical="center" wrapText="1"/>
    </xf>
    <xf numFmtId="49" fontId="2" fillId="0" borderId="38" xfId="0" quotePrefix="1" applyNumberFormat="1" applyFont="1" applyFill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  <xf numFmtId="0" fontId="16" fillId="0" borderId="61" xfId="0" applyFont="1" applyBorder="1" applyAlignment="1">
      <alignment vertical="center"/>
    </xf>
    <xf numFmtId="0" fontId="16" fillId="0" borderId="6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4" fontId="17" fillId="3" borderId="7" xfId="0" applyNumberFormat="1" applyFont="1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165" fontId="2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45" xfId="5" applyFont="1" applyFill="1" applyBorder="1" applyAlignment="1" applyProtection="1">
      <alignment horizontal="center" vertical="center" wrapText="1"/>
      <protection locked="0"/>
    </xf>
    <xf numFmtId="1" fontId="2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45" xfId="0" applyNumberFormat="1" applyFont="1" applyFill="1" applyBorder="1" applyAlignment="1" applyProtection="1">
      <alignment vertical="center"/>
      <protection locked="0"/>
    </xf>
    <xf numFmtId="49" fontId="2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2" applyFont="1" applyFill="1" applyBorder="1" applyAlignment="1" applyProtection="1">
      <alignment horizontal="left" vertical="center"/>
      <protection locked="0"/>
    </xf>
    <xf numFmtId="9" fontId="2" fillId="0" borderId="0" xfId="5" applyFont="1" applyAlignment="1" applyProtection="1">
      <alignment vertical="center"/>
    </xf>
    <xf numFmtId="9" fontId="2" fillId="0" borderId="0" xfId="5" applyFont="1" applyFill="1" applyBorder="1" applyAlignment="1" applyProtection="1">
      <alignment vertical="center"/>
    </xf>
    <xf numFmtId="9" fontId="2" fillId="0" borderId="5" xfId="5" applyFont="1" applyFill="1" applyBorder="1" applyAlignment="1" applyProtection="1">
      <alignment vertical="center"/>
    </xf>
    <xf numFmtId="9" fontId="9" fillId="0" borderId="0" xfId="5" applyFont="1" applyFill="1" applyBorder="1" applyAlignment="1" applyProtection="1">
      <alignment vertical="center"/>
    </xf>
    <xf numFmtId="9" fontId="6" fillId="0" borderId="0" xfId="5" applyFont="1" applyFill="1" applyBorder="1" applyAlignment="1" applyProtection="1">
      <alignment horizontal="center" vertical="center"/>
    </xf>
    <xf numFmtId="9" fontId="10" fillId="0" borderId="9" xfId="5" applyFont="1" applyFill="1" applyBorder="1" applyAlignment="1" applyProtection="1">
      <alignment vertical="center"/>
    </xf>
    <xf numFmtId="9" fontId="10" fillId="0" borderId="0" xfId="5" applyFont="1" applyFill="1" applyBorder="1" applyAlignment="1" applyProtection="1">
      <alignment vertical="center"/>
    </xf>
    <xf numFmtId="9" fontId="10" fillId="4" borderId="12" xfId="5" applyFont="1" applyFill="1" applyBorder="1" applyAlignment="1" applyProtection="1">
      <alignment vertical="center"/>
    </xf>
    <xf numFmtId="9" fontId="2" fillId="0" borderId="39" xfId="5" quotePrefix="1" applyFont="1" applyFill="1" applyBorder="1" applyAlignment="1" applyProtection="1">
      <alignment horizontal="center" vertical="center" wrapText="1"/>
    </xf>
    <xf numFmtId="9" fontId="2" fillId="4" borderId="53" xfId="5" applyFont="1" applyFill="1" applyBorder="1" applyAlignment="1" applyProtection="1">
      <alignment vertical="center"/>
    </xf>
    <xf numFmtId="9" fontId="15" fillId="0" borderId="0" xfId="5" applyFont="1" applyFill="1" applyBorder="1" applyAlignment="1" applyProtection="1">
      <alignment vertical="center"/>
    </xf>
    <xf numFmtId="4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49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8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67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 applyProtection="1">
      <alignment vertical="center"/>
    </xf>
    <xf numFmtId="2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49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4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5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11" fillId="4" borderId="55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Alignment="1" applyProtection="1">
      <alignment horizontal="center" vertical="center"/>
    </xf>
    <xf numFmtId="4" fontId="2" fillId="4" borderId="0" xfId="0" applyNumberFormat="1" applyFont="1" applyFill="1" applyBorder="1" applyAlignment="1" applyProtection="1">
      <alignment horizontal="center" vertical="center"/>
    </xf>
    <xf numFmtId="4" fontId="2" fillId="4" borderId="10" xfId="0" applyNumberFormat="1" applyFont="1" applyFill="1" applyBorder="1" applyAlignment="1" applyProtection="1">
      <alignment horizontal="center" vertical="center"/>
    </xf>
    <xf numFmtId="0" fontId="11" fillId="0" borderId="6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</xf>
    <xf numFmtId="49" fontId="2" fillId="0" borderId="30" xfId="0" applyNumberFormat="1" applyFont="1" applyFill="1" applyBorder="1" applyAlignment="1" applyProtection="1">
      <alignment horizontal="center" vertical="center" wrapText="1"/>
    </xf>
    <xf numFmtId="49" fontId="2" fillId="0" borderId="65" xfId="0" applyNumberFormat="1" applyFont="1" applyFill="1" applyBorder="1" applyAlignment="1" applyProtection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 wrapText="1"/>
    </xf>
    <xf numFmtId="9" fontId="2" fillId="0" borderId="28" xfId="5" applyFont="1" applyFill="1" applyBorder="1" applyAlignment="1" applyProtection="1">
      <alignment horizontal="center" vertical="center" wrapText="1"/>
    </xf>
    <xf numFmtId="9" fontId="2" fillId="0" borderId="34" xfId="5" applyFont="1" applyFill="1" applyBorder="1" applyAlignment="1" applyProtection="1">
      <alignment horizontal="center" vertical="center" wrapText="1"/>
    </xf>
    <xf numFmtId="49" fontId="2" fillId="6" borderId="28" xfId="0" applyNumberFormat="1" applyFont="1" applyFill="1" applyBorder="1" applyAlignment="1" applyProtection="1">
      <alignment horizontal="center" vertical="center" wrapText="1"/>
    </xf>
    <xf numFmtId="49" fontId="2" fillId="6" borderId="34" xfId="0" applyNumberFormat="1" applyFont="1" applyFill="1" applyBorder="1" applyAlignment="1" applyProtection="1">
      <alignment horizontal="center" vertical="center" wrapText="1"/>
    </xf>
    <xf numFmtId="49" fontId="2" fillId="6" borderId="40" xfId="0" applyNumberFormat="1" applyFont="1" applyFill="1" applyBorder="1" applyAlignment="1" applyProtection="1">
      <alignment horizontal="center" vertical="center" wrapText="1"/>
    </xf>
    <xf numFmtId="49" fontId="6" fillId="0" borderId="23" xfId="0" applyNumberFormat="1" applyFont="1" applyFill="1" applyBorder="1" applyAlignment="1" applyProtection="1">
      <alignment horizontal="center" vertical="center" wrapText="1"/>
    </xf>
    <xf numFmtId="49" fontId="6" fillId="0" borderId="30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49" fontId="11" fillId="0" borderId="17" xfId="0" applyNumberFormat="1" applyFont="1" applyFill="1" applyBorder="1" applyAlignment="1" applyProtection="1">
      <alignment horizontal="center" vertical="center" wrapText="1"/>
    </xf>
    <xf numFmtId="49" fontId="11" fillId="0" borderId="18" xfId="0" applyNumberFormat="1" applyFont="1" applyFill="1" applyBorder="1" applyAlignment="1" applyProtection="1">
      <alignment horizontal="center" vertical="center" wrapTex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49" fontId="11" fillId="0" borderId="20" xfId="0" applyNumberFormat="1" applyFont="1" applyFill="1" applyBorder="1" applyAlignment="1" applyProtection="1">
      <alignment horizontal="center" vertical="center" wrapText="1"/>
    </xf>
    <xf numFmtId="49" fontId="11" fillId="0" borderId="21" xfId="0" applyNumberFormat="1" applyFont="1" applyFill="1" applyBorder="1" applyAlignment="1" applyProtection="1">
      <alignment horizontal="center" vertical="center" wrapText="1"/>
    </xf>
    <xf numFmtId="49" fontId="11" fillId="0" borderId="22" xfId="0" applyNumberFormat="1" applyFont="1" applyFill="1" applyBorder="1" applyAlignment="1" applyProtection="1">
      <alignment horizontal="center" vertical="center" wrapText="1"/>
    </xf>
    <xf numFmtId="49" fontId="2" fillId="0" borderId="28" xfId="0" applyNumberFormat="1" applyFont="1" applyFill="1" applyBorder="1" applyAlignment="1" applyProtection="1">
      <alignment horizontal="center" vertical="center" wrapText="1"/>
    </xf>
    <xf numFmtId="49" fontId="2" fillId="0" borderId="34" xfId="0" applyNumberFormat="1" applyFont="1" applyFill="1" applyBorder="1" applyAlignment="1" applyProtection="1">
      <alignment horizontal="center" vertical="center" wrapText="1"/>
    </xf>
    <xf numFmtId="49" fontId="2" fillId="0" borderId="26" xfId="0" applyNumberFormat="1" applyFont="1" applyFill="1" applyBorder="1" applyAlignment="1" applyProtection="1">
      <alignment horizontal="center" vertical="center" wrapText="1"/>
    </xf>
    <xf numFmtId="49" fontId="2" fillId="6" borderId="33" xfId="0" applyNumberFormat="1" applyFont="1" applyFill="1" applyBorder="1" applyAlignment="1" applyProtection="1">
      <alignment horizontal="center" vertical="center"/>
    </xf>
    <xf numFmtId="49" fontId="2" fillId="6" borderId="36" xfId="0" applyNumberFormat="1" applyFont="1" applyFill="1" applyBorder="1" applyAlignment="1" applyProtection="1">
      <alignment horizontal="center" vertical="center"/>
    </xf>
    <xf numFmtId="49" fontId="2" fillId="6" borderId="42" xfId="0" applyNumberFormat="1" applyFont="1" applyFill="1" applyBorder="1" applyAlignment="1" applyProtection="1">
      <alignment horizontal="center" vertical="center"/>
    </xf>
    <xf numFmtId="49" fontId="2" fillId="0" borderId="39" xfId="0" quotePrefix="1" applyNumberFormat="1" applyFont="1" applyFill="1" applyBorder="1" applyAlignment="1" applyProtection="1">
      <alignment horizontal="center" vertical="center" wrapText="1"/>
    </xf>
    <xf numFmtId="49" fontId="2" fillId="0" borderId="38" xfId="0" quotePrefix="1" applyNumberFormat="1" applyFont="1" applyFill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 wrapText="1"/>
    </xf>
    <xf numFmtId="49" fontId="11" fillId="6" borderId="17" xfId="0" applyNumberFormat="1" applyFont="1" applyFill="1" applyBorder="1" applyAlignment="1" applyProtection="1">
      <alignment horizontal="center" vertical="center"/>
    </xf>
    <xf numFmtId="49" fontId="11" fillId="6" borderId="25" xfId="0" applyNumberFormat="1" applyFont="1" applyFill="1" applyBorder="1" applyAlignment="1" applyProtection="1">
      <alignment horizontal="center" vertical="center"/>
    </xf>
    <xf numFmtId="49" fontId="2" fillId="0" borderId="29" xfId="0" applyNumberFormat="1" applyFont="1" applyFill="1" applyBorder="1" applyAlignment="1" applyProtection="1">
      <alignment horizontal="center" vertical="center" wrapText="1"/>
    </xf>
    <xf numFmtId="49" fontId="2" fillId="0" borderId="35" xfId="0" applyNumberFormat="1" applyFont="1" applyFill="1" applyBorder="1" applyAlignment="1" applyProtection="1">
      <alignment horizontal="center" vertical="center" wrapText="1"/>
    </xf>
    <xf numFmtId="49" fontId="2" fillId="0" borderId="22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31" xfId="0" applyNumberFormat="1" applyFont="1" applyFill="1" applyBorder="1" applyAlignment="1" applyProtection="1">
      <alignment horizontal="center" vertical="center" wrapText="1"/>
    </xf>
    <xf numFmtId="49" fontId="2" fillId="0" borderId="32" xfId="0" applyNumberFormat="1" applyFont="1" applyFill="1" applyBorder="1" applyAlignment="1" applyProtection="1">
      <alignment horizontal="center" vertical="center" wrapText="1"/>
    </xf>
  </cellXfs>
  <cellStyles count="6">
    <cellStyle name="Moeda" xfId="1" builtinId="4"/>
    <cellStyle name="Moeda 2" xfId="4"/>
    <cellStyle name="Normal" xfId="0" builtinId="0"/>
    <cellStyle name="Normal 2" xfId="2"/>
    <cellStyle name="Normal 2 2" xfId="3"/>
    <cellStyle name="Percentagem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19050</xdr:rowOff>
    </xdr:from>
    <xdr:to>
      <xdr:col>6</xdr:col>
      <xdr:colOff>600075</xdr:colOff>
      <xdr:row>12</xdr:row>
      <xdr:rowOff>102666</xdr:rowOff>
    </xdr:to>
    <xdr:grpSp>
      <xdr:nvGrpSpPr>
        <xdr:cNvPr id="4" name="Agrupar 3">
          <a:extLst>
            <a:ext uri="{FF2B5EF4-FFF2-40B4-BE49-F238E27FC236}">
              <a16:creationId xmlns:a16="http://schemas.microsoft.com/office/drawing/2014/main" xmlns="" id="{FCE39742-9454-429B-BDE4-3D9AAC8144DF}"/>
            </a:ext>
          </a:extLst>
        </xdr:cNvPr>
        <xdr:cNvGrpSpPr/>
      </xdr:nvGrpSpPr>
      <xdr:grpSpPr>
        <a:xfrm>
          <a:off x="296151" y="183274"/>
          <a:ext cx="5449614" cy="1890082"/>
          <a:chOff x="295275" y="180975"/>
          <a:chExt cx="5534025" cy="1864791"/>
        </a:xfrm>
      </xdr:grpSpPr>
      <xdr:pic>
        <xdr:nvPicPr>
          <xdr:cNvPr id="2" name="Imagem 25">
            <a:extLst>
              <a:ext uri="{FF2B5EF4-FFF2-40B4-BE49-F238E27FC236}">
                <a16:creationId xmlns:a16="http://schemas.microsoft.com/office/drawing/2014/main" xmlns="" id="{00000000-0008-0000-0000-00000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5482"/>
          <a:stretch>
            <a:fillRect/>
          </a:stretch>
        </xdr:blipFill>
        <xdr:spPr bwMode="auto">
          <a:xfrm>
            <a:off x="295275" y="180975"/>
            <a:ext cx="2457450" cy="18317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m 26" descr="Digital_PT_4C_V_FC_AmbienteAC_email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90824" y="381000"/>
            <a:ext cx="3038476" cy="166476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4\spp\Users\susanaE\Documents\EEA%20Grants\Projetos%20Pr&#233;-definidos\Garrafas%20de%20Pl&#225;stico\Anexo%20IV%20-%20Formul&#225;rio%20Apresenta&#231;&#227;o%20de%20Despesas%20PDP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- Folha de Rosto"/>
      <sheetName val="II - Lista Documentos Despesa "/>
      <sheetName val="III - Custos unitários desloc"/>
    </sheetNames>
    <sheetDataSet>
      <sheetData sheetId="0" refreshError="1"/>
      <sheetData sheetId="1" refreshError="1">
        <row r="43">
          <cell r="D43" t="str">
            <v>Fatura</v>
          </cell>
        </row>
        <row r="44">
          <cell r="D44" t="str">
            <v>Fatura-recibo</v>
          </cell>
        </row>
        <row r="45">
          <cell r="D45" t="str">
            <v>Mapa de despesa</v>
          </cell>
        </row>
        <row r="46">
          <cell r="D46" t="str">
            <v>Relatório auditor independente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439"/>
  <sheetViews>
    <sheetView tabSelected="1" topLeftCell="B23" zoomScale="87" zoomScaleNormal="87" workbookViewId="0">
      <pane xSplit="2" ySplit="4" topLeftCell="D325" activePane="bottomRight" state="frozen"/>
      <selection activeCell="B23" sqref="B23"/>
      <selection pane="topRight" activeCell="D23" sqref="D23"/>
      <selection pane="bottomLeft" activeCell="B27" sqref="B27"/>
      <selection pane="bottomRight" activeCell="G289" sqref="G289"/>
    </sheetView>
  </sheetViews>
  <sheetFormatPr defaultColWidth="2.28515625" defaultRowHeight="12.75"/>
  <cols>
    <col min="1" max="1" width="2.28515625" style="3"/>
    <col min="2" max="2" width="16.7109375" style="4" customWidth="1"/>
    <col min="3" max="3" width="11.5703125" style="3" customWidth="1"/>
    <col min="4" max="4" width="16.140625" style="3" customWidth="1"/>
    <col min="5" max="5" width="14.5703125" style="3" customWidth="1"/>
    <col min="6" max="6" width="15.85546875" style="3" customWidth="1"/>
    <col min="7" max="7" width="13.5703125" style="3" customWidth="1"/>
    <col min="8" max="8" width="15.140625" style="3" customWidth="1"/>
    <col min="9" max="9" width="12.7109375" style="3" customWidth="1"/>
    <col min="10" max="10" width="14.28515625" style="3" customWidth="1"/>
    <col min="11" max="11" width="12.42578125" style="3" customWidth="1"/>
    <col min="12" max="12" width="11.42578125" style="3" customWidth="1"/>
    <col min="13" max="13" width="10.7109375" style="3" customWidth="1"/>
    <col min="14" max="14" width="9.7109375" style="97" customWidth="1"/>
    <col min="15" max="15" width="11.140625" style="3" customWidth="1"/>
    <col min="16" max="16" width="10.7109375" style="3" customWidth="1"/>
    <col min="17" max="17" width="14.42578125" style="3" customWidth="1"/>
    <col min="18" max="18" width="22.7109375" style="3" customWidth="1"/>
    <col min="19" max="19" width="14.85546875" style="3" customWidth="1"/>
    <col min="20" max="20" width="15.5703125" style="3" customWidth="1"/>
    <col min="21" max="21" width="3.7109375" style="3" customWidth="1"/>
    <col min="22" max="22" width="9.28515625" style="3" customWidth="1"/>
    <col min="23" max="23" width="12.7109375" style="3" customWidth="1"/>
    <col min="24" max="30" width="2.28515625" style="3"/>
    <col min="31" max="31" width="3.42578125" style="3" bestFit="1" customWidth="1"/>
    <col min="32" max="16384" width="2.28515625" style="3"/>
  </cols>
  <sheetData>
    <row r="1" spans="2:24" s="2" customFormat="1" ht="12.75" customHeight="1">
      <c r="B1" s="1"/>
      <c r="N1" s="96"/>
    </row>
    <row r="2" spans="2:24" s="2" customFormat="1" ht="12.75" customHeight="1">
      <c r="B2" s="1"/>
      <c r="N2" s="96"/>
    </row>
    <row r="3" spans="2:24" s="2" customFormat="1" ht="12.75" customHeight="1">
      <c r="B3" s="1"/>
      <c r="N3" s="96"/>
    </row>
    <row r="4" spans="2:24" s="2" customFormat="1" ht="12.75" customHeight="1">
      <c r="B4" s="1"/>
      <c r="N4" s="96"/>
    </row>
    <row r="5" spans="2:24" s="2" customFormat="1" ht="12.75" customHeight="1">
      <c r="B5" s="1"/>
      <c r="N5" s="96"/>
    </row>
    <row r="6" spans="2:24" s="2" customFormat="1" ht="12.75" customHeight="1">
      <c r="B6" s="1"/>
      <c r="N6" s="96"/>
    </row>
    <row r="7" spans="2:24" s="2" customFormat="1" ht="12.75" customHeight="1">
      <c r="B7" s="1"/>
      <c r="N7" s="96"/>
    </row>
    <row r="8" spans="2:24" s="2" customFormat="1" ht="12.75" customHeight="1">
      <c r="B8" s="1"/>
      <c r="N8" s="96"/>
    </row>
    <row r="9" spans="2:24" s="2" customFormat="1" ht="12.75" customHeight="1">
      <c r="B9" s="1"/>
      <c r="N9" s="96"/>
    </row>
    <row r="10" spans="2:24" s="2" customFormat="1" ht="12.75" customHeight="1">
      <c r="B10" s="1"/>
      <c r="N10" s="96"/>
    </row>
    <row r="11" spans="2:24" s="2" customFormat="1" ht="12.75" customHeight="1">
      <c r="B11" s="1"/>
      <c r="N11" s="96"/>
    </row>
    <row r="12" spans="2:24" s="2" customFormat="1" ht="12.75" customHeight="1">
      <c r="B12"/>
      <c r="N12" s="96"/>
    </row>
    <row r="13" spans="2:24" s="2" customFormat="1" ht="12.75" customHeight="1" thickBot="1">
      <c r="B13" s="1"/>
      <c r="N13" s="96"/>
    </row>
    <row r="14" spans="2:24" ht="22.5" customHeight="1" thickTop="1" thickBot="1">
      <c r="B14" s="138" t="s">
        <v>40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40"/>
    </row>
    <row r="15" spans="2:24" ht="12" customHeight="1" thickTop="1" thickBot="1">
      <c r="Q15" s="5"/>
      <c r="R15" s="5"/>
      <c r="S15" s="5"/>
      <c r="T15" s="5"/>
      <c r="U15" s="6"/>
      <c r="V15" s="6"/>
      <c r="W15" s="6"/>
    </row>
    <row r="16" spans="2:24" ht="3.75" customHeight="1" thickTop="1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98"/>
      <c r="O16" s="8"/>
      <c r="P16" s="8"/>
      <c r="Q16" s="8"/>
      <c r="R16" s="8"/>
      <c r="S16" s="8"/>
      <c r="T16" s="8"/>
      <c r="U16" s="9"/>
      <c r="V16" s="9"/>
      <c r="W16" s="9"/>
      <c r="X16" s="10"/>
    </row>
    <row r="17" spans="2:32" s="14" customFormat="1" ht="35.25" customHeight="1" thickBot="1">
      <c r="B17" s="11"/>
      <c r="C17" s="12"/>
      <c r="D17" s="85" t="s">
        <v>0</v>
      </c>
      <c r="E17" s="13" t="s">
        <v>48</v>
      </c>
      <c r="F17" s="77"/>
      <c r="G17" s="141" t="s">
        <v>46</v>
      </c>
      <c r="H17" s="141"/>
      <c r="I17" s="142" t="s">
        <v>47</v>
      </c>
      <c r="J17" s="142"/>
      <c r="K17" s="142"/>
      <c r="L17" s="142"/>
      <c r="M17" s="142"/>
      <c r="N17" s="142"/>
      <c r="U17" s="12"/>
      <c r="V17" s="15"/>
      <c r="W17" s="16"/>
      <c r="X17" s="17"/>
    </row>
    <row r="18" spans="2:32" s="14" customFormat="1" ht="3.75" customHeight="1">
      <c r="B18" s="18"/>
      <c r="D18" s="86"/>
      <c r="F18" s="143"/>
      <c r="G18" s="143"/>
      <c r="H18" s="143"/>
      <c r="I18" s="143"/>
      <c r="J18" s="143"/>
      <c r="K18" s="143"/>
      <c r="N18" s="99"/>
      <c r="U18" s="19"/>
      <c r="V18" s="19"/>
      <c r="W18" s="19"/>
      <c r="X18" s="17"/>
    </row>
    <row r="19" spans="2:32" s="14" customFormat="1" ht="31.5" customHeight="1" thickBot="1">
      <c r="B19" s="11"/>
      <c r="C19" s="15"/>
      <c r="D19" s="85" t="s">
        <v>45</v>
      </c>
      <c r="E19" s="88">
        <v>5</v>
      </c>
      <c r="G19" s="141" t="s">
        <v>1</v>
      </c>
      <c r="H19" s="141"/>
      <c r="I19" s="77" t="s">
        <v>2</v>
      </c>
      <c r="J19" s="87">
        <v>44501</v>
      </c>
      <c r="K19" s="77" t="s">
        <v>3</v>
      </c>
      <c r="L19" s="87">
        <v>44620</v>
      </c>
      <c r="M19" s="20"/>
      <c r="N19" s="100"/>
      <c r="O19" s="12"/>
      <c r="P19" s="21"/>
      <c r="Q19" s="22"/>
      <c r="R19" s="21"/>
      <c r="X19" s="17"/>
    </row>
    <row r="20" spans="2:32" ht="3.75" customHeight="1" thickBot="1"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101"/>
      <c r="O20" s="24"/>
      <c r="P20" s="24"/>
      <c r="Q20" s="25"/>
      <c r="R20" s="25"/>
      <c r="S20" s="25"/>
      <c r="T20" s="25"/>
      <c r="U20" s="25"/>
      <c r="V20" s="25"/>
      <c r="W20" s="25"/>
      <c r="X20" s="10"/>
    </row>
    <row r="21" spans="2:32" ht="6" customHeight="1" thickTop="1" thickBo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102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2:32" ht="6" customHeight="1" thickTop="1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103"/>
      <c r="O22" s="29"/>
      <c r="P22" s="29"/>
      <c r="Q22" s="29"/>
      <c r="R22" s="29"/>
      <c r="S22" s="29"/>
      <c r="T22" s="29"/>
      <c r="U22" s="29"/>
      <c r="V22" s="30"/>
      <c r="W22" s="31"/>
      <c r="X22" s="27"/>
      <c r="Y22" s="27"/>
    </row>
    <row r="23" spans="2:32" s="34" customFormat="1" ht="27" customHeight="1">
      <c r="B23" s="32"/>
      <c r="C23" s="33"/>
      <c r="D23" s="144" t="s">
        <v>4</v>
      </c>
      <c r="E23" s="145"/>
      <c r="F23" s="146" t="s">
        <v>5</v>
      </c>
      <c r="G23" s="147"/>
      <c r="H23" s="147"/>
      <c r="I23" s="148"/>
      <c r="J23" s="149" t="s">
        <v>6</v>
      </c>
      <c r="K23" s="147"/>
      <c r="L23" s="147"/>
      <c r="M23" s="147"/>
      <c r="N23" s="147"/>
      <c r="O23" s="147"/>
      <c r="P23" s="147"/>
      <c r="Q23" s="148"/>
      <c r="R23" s="127" t="s">
        <v>7</v>
      </c>
      <c r="S23" s="127" t="s">
        <v>8</v>
      </c>
      <c r="T23" s="164" t="s">
        <v>9</v>
      </c>
      <c r="U23" s="165"/>
      <c r="V23" s="160" t="s">
        <v>41</v>
      </c>
      <c r="W23" s="161"/>
    </row>
    <row r="24" spans="2:32" s="34" customFormat="1" ht="24" customHeight="1">
      <c r="B24" s="152" t="s">
        <v>10</v>
      </c>
      <c r="C24" s="130" t="s">
        <v>11</v>
      </c>
      <c r="D24" s="158" t="s">
        <v>12</v>
      </c>
      <c r="E24" s="150" t="s">
        <v>13</v>
      </c>
      <c r="F24" s="150" t="s">
        <v>14</v>
      </c>
      <c r="G24" s="150" t="s">
        <v>15</v>
      </c>
      <c r="H24" s="35"/>
      <c r="I24" s="127" t="s">
        <v>16</v>
      </c>
      <c r="J24" s="129" t="s">
        <v>15</v>
      </c>
      <c r="K24" s="35"/>
      <c r="L24" s="127" t="s">
        <v>16</v>
      </c>
      <c r="M24" s="129" t="s">
        <v>18</v>
      </c>
      <c r="N24" s="131" t="s">
        <v>19</v>
      </c>
      <c r="O24" s="162" t="s">
        <v>20</v>
      </c>
      <c r="P24" s="127" t="s">
        <v>21</v>
      </c>
      <c r="Q24" s="136" t="s">
        <v>22</v>
      </c>
      <c r="R24" s="128"/>
      <c r="S24" s="128"/>
      <c r="T24" s="166"/>
      <c r="U24" s="167"/>
      <c r="V24" s="133" t="s">
        <v>23</v>
      </c>
      <c r="W24" s="153" t="s">
        <v>9</v>
      </c>
    </row>
    <row r="25" spans="2:32" s="34" customFormat="1" ht="20.25" customHeight="1">
      <c r="B25" s="152"/>
      <c r="C25" s="130"/>
      <c r="D25" s="159"/>
      <c r="E25" s="151"/>
      <c r="F25" s="151"/>
      <c r="G25" s="151"/>
      <c r="H25" s="36" t="s">
        <v>17</v>
      </c>
      <c r="I25" s="128"/>
      <c r="J25" s="130"/>
      <c r="K25" s="36" t="s">
        <v>17</v>
      </c>
      <c r="L25" s="128"/>
      <c r="M25" s="130"/>
      <c r="N25" s="132"/>
      <c r="O25" s="163"/>
      <c r="P25" s="128"/>
      <c r="Q25" s="137"/>
      <c r="R25" s="128"/>
      <c r="S25" s="128"/>
      <c r="T25" s="166"/>
      <c r="U25" s="167"/>
      <c r="V25" s="134"/>
      <c r="W25" s="154"/>
    </row>
    <row r="26" spans="2:32" s="34" customFormat="1" ht="15" customHeight="1">
      <c r="B26" s="37" t="s">
        <v>24</v>
      </c>
      <c r="C26" s="79" t="s">
        <v>25</v>
      </c>
      <c r="D26" s="38" t="s">
        <v>26</v>
      </c>
      <c r="E26" s="78" t="s">
        <v>27</v>
      </c>
      <c r="F26" s="39" t="s">
        <v>28</v>
      </c>
      <c r="G26" s="39" t="s">
        <v>29</v>
      </c>
      <c r="H26" s="40" t="s">
        <v>30</v>
      </c>
      <c r="I26" s="78" t="s">
        <v>31</v>
      </c>
      <c r="J26" s="39" t="s">
        <v>29</v>
      </c>
      <c r="K26" s="40" t="s">
        <v>30</v>
      </c>
      <c r="L26" s="78" t="s">
        <v>31</v>
      </c>
      <c r="M26" s="78" t="s">
        <v>32</v>
      </c>
      <c r="N26" s="104" t="s">
        <v>33</v>
      </c>
      <c r="O26" s="78" t="s">
        <v>34</v>
      </c>
      <c r="P26" s="78" t="s">
        <v>35</v>
      </c>
      <c r="Q26" s="41" t="s">
        <v>36</v>
      </c>
      <c r="R26" s="78" t="s">
        <v>37</v>
      </c>
      <c r="S26" s="78" t="s">
        <v>38</v>
      </c>
      <c r="T26" s="156" t="s">
        <v>38</v>
      </c>
      <c r="U26" s="157"/>
      <c r="V26" s="135"/>
      <c r="W26" s="155"/>
    </row>
    <row r="27" spans="2:32" s="55" customFormat="1" ht="51" customHeight="1">
      <c r="B27" s="92" t="s">
        <v>68</v>
      </c>
      <c r="C27" s="42" t="s">
        <v>252</v>
      </c>
      <c r="D27" s="43">
        <v>501836918</v>
      </c>
      <c r="E27" s="44" t="s">
        <v>78</v>
      </c>
      <c r="F27" s="44" t="s">
        <v>164</v>
      </c>
      <c r="G27" s="45" t="s">
        <v>86</v>
      </c>
      <c r="H27" s="46" t="s">
        <v>165</v>
      </c>
      <c r="I27" s="89">
        <v>44195</v>
      </c>
      <c r="J27" s="47" t="s">
        <v>49</v>
      </c>
      <c r="K27" s="42" t="s">
        <v>252</v>
      </c>
      <c r="L27" s="89">
        <v>44187</v>
      </c>
      <c r="M27" s="49">
        <v>950.04</v>
      </c>
      <c r="N27" s="91">
        <v>0</v>
      </c>
      <c r="O27" s="49">
        <f t="shared" ref="O27:O54" si="0">+M27</f>
        <v>950.04</v>
      </c>
      <c r="P27" s="50">
        <f t="shared" ref="P27" si="1">+Q27/O27</f>
        <v>0.22230642920298094</v>
      </c>
      <c r="Q27" s="51">
        <v>211.2</v>
      </c>
      <c r="R27" s="52" t="s">
        <v>50</v>
      </c>
      <c r="S27" s="90" t="s">
        <v>67</v>
      </c>
      <c r="T27" s="117" t="s">
        <v>95</v>
      </c>
      <c r="U27" s="118"/>
      <c r="V27" s="53"/>
      <c r="W27" s="54"/>
      <c r="AF27" s="56"/>
    </row>
    <row r="28" spans="2:32" s="55" customFormat="1" ht="51" customHeight="1">
      <c r="B28" s="92">
        <v>1</v>
      </c>
      <c r="C28" s="42" t="s">
        <v>252</v>
      </c>
      <c r="D28" s="43">
        <v>501836918</v>
      </c>
      <c r="E28" s="44" t="s">
        <v>78</v>
      </c>
      <c r="F28" s="44" t="s">
        <v>164</v>
      </c>
      <c r="G28" s="45" t="s">
        <v>86</v>
      </c>
      <c r="H28" s="46" t="s">
        <v>165</v>
      </c>
      <c r="I28" s="89">
        <v>44195</v>
      </c>
      <c r="J28" s="47" t="s">
        <v>49</v>
      </c>
      <c r="K28" s="42" t="s">
        <v>252</v>
      </c>
      <c r="L28" s="89">
        <v>44187</v>
      </c>
      <c r="M28" s="49">
        <v>950.04</v>
      </c>
      <c r="N28" s="91">
        <v>0</v>
      </c>
      <c r="O28" s="49">
        <f t="shared" si="0"/>
        <v>950.04</v>
      </c>
      <c r="P28" s="50">
        <f t="shared" ref="P28:P29" si="2">+Q28/O28</f>
        <v>2.207275483137552E-2</v>
      </c>
      <c r="Q28" s="51">
        <v>20.97</v>
      </c>
      <c r="R28" s="52" t="s">
        <v>50</v>
      </c>
      <c r="S28" s="90" t="s">
        <v>67</v>
      </c>
      <c r="T28" s="117" t="s">
        <v>95</v>
      </c>
      <c r="U28" s="118"/>
      <c r="V28" s="53"/>
      <c r="W28" s="54"/>
      <c r="AF28" s="56"/>
    </row>
    <row r="29" spans="2:32" s="55" customFormat="1" ht="51" customHeight="1">
      <c r="B29" s="92">
        <v>2</v>
      </c>
      <c r="C29" s="42" t="s">
        <v>252</v>
      </c>
      <c r="D29" s="43">
        <v>501836918</v>
      </c>
      <c r="E29" s="44" t="s">
        <v>78</v>
      </c>
      <c r="F29" s="44" t="s">
        <v>164</v>
      </c>
      <c r="G29" s="45" t="s">
        <v>86</v>
      </c>
      <c r="H29" s="46" t="s">
        <v>165</v>
      </c>
      <c r="I29" s="89">
        <v>44195</v>
      </c>
      <c r="J29" s="47" t="s">
        <v>49</v>
      </c>
      <c r="K29" s="42" t="s">
        <v>252</v>
      </c>
      <c r="L29" s="89">
        <v>44187</v>
      </c>
      <c r="M29" s="49">
        <v>950.04</v>
      </c>
      <c r="N29" s="91">
        <v>0</v>
      </c>
      <c r="O29" s="49">
        <f t="shared" si="0"/>
        <v>950.04</v>
      </c>
      <c r="P29" s="50">
        <f t="shared" si="2"/>
        <v>6.5449875794703377E-2</v>
      </c>
      <c r="Q29" s="51">
        <v>62.18</v>
      </c>
      <c r="R29" s="52" t="s">
        <v>50</v>
      </c>
      <c r="S29" s="90" t="s">
        <v>67</v>
      </c>
      <c r="T29" s="117" t="s">
        <v>95</v>
      </c>
      <c r="U29" s="118"/>
      <c r="V29" s="53"/>
      <c r="W29" s="54"/>
      <c r="AF29" s="56"/>
    </row>
    <row r="30" spans="2:32" s="55" customFormat="1" ht="51" customHeight="1">
      <c r="B30" s="92">
        <v>3</v>
      </c>
      <c r="C30" s="42" t="s">
        <v>252</v>
      </c>
      <c r="D30" s="43">
        <v>501836918</v>
      </c>
      <c r="E30" s="44" t="s">
        <v>78</v>
      </c>
      <c r="F30" s="44" t="s">
        <v>164</v>
      </c>
      <c r="G30" s="45" t="s">
        <v>86</v>
      </c>
      <c r="H30" s="46" t="s">
        <v>165</v>
      </c>
      <c r="I30" s="89">
        <v>44195</v>
      </c>
      <c r="J30" s="47" t="s">
        <v>49</v>
      </c>
      <c r="K30" s="42" t="s">
        <v>252</v>
      </c>
      <c r="L30" s="89">
        <v>44187</v>
      </c>
      <c r="M30" s="49">
        <v>950.04</v>
      </c>
      <c r="N30" s="91">
        <v>0</v>
      </c>
      <c r="O30" s="49">
        <f t="shared" si="0"/>
        <v>950.04</v>
      </c>
      <c r="P30" s="50">
        <f t="shared" ref="P30:P33" si="3">+Q30/O30</f>
        <v>1.1420571765399352E-2</v>
      </c>
      <c r="Q30" s="51">
        <v>10.85</v>
      </c>
      <c r="R30" s="52" t="s">
        <v>50</v>
      </c>
      <c r="S30" s="90" t="s">
        <v>67</v>
      </c>
      <c r="T30" s="117" t="s">
        <v>95</v>
      </c>
      <c r="U30" s="118"/>
      <c r="V30" s="53"/>
      <c r="W30" s="54"/>
      <c r="AF30" s="56"/>
    </row>
    <row r="31" spans="2:32" s="55" customFormat="1" ht="51" customHeight="1">
      <c r="B31" s="92">
        <v>17</v>
      </c>
      <c r="C31" s="42" t="s">
        <v>252</v>
      </c>
      <c r="D31" s="43">
        <v>501836918</v>
      </c>
      <c r="E31" s="44" t="s">
        <v>78</v>
      </c>
      <c r="F31" s="44" t="s">
        <v>164</v>
      </c>
      <c r="G31" s="45" t="s">
        <v>86</v>
      </c>
      <c r="H31" s="46" t="s">
        <v>165</v>
      </c>
      <c r="I31" s="89">
        <v>44195</v>
      </c>
      <c r="J31" s="47" t="s">
        <v>49</v>
      </c>
      <c r="K31" s="42" t="s">
        <v>252</v>
      </c>
      <c r="L31" s="89">
        <v>44187</v>
      </c>
      <c r="M31" s="49">
        <v>950.04</v>
      </c>
      <c r="N31" s="91">
        <v>0</v>
      </c>
      <c r="O31" s="49">
        <f t="shared" si="0"/>
        <v>950.04</v>
      </c>
      <c r="P31" s="50">
        <f t="shared" si="3"/>
        <v>1.3473116921392785E-3</v>
      </c>
      <c r="Q31" s="51">
        <v>1.28</v>
      </c>
      <c r="R31" s="52" t="s">
        <v>50</v>
      </c>
      <c r="S31" s="90" t="s">
        <v>67</v>
      </c>
      <c r="T31" s="117" t="s">
        <v>95</v>
      </c>
      <c r="U31" s="118"/>
      <c r="V31" s="53"/>
      <c r="W31" s="54"/>
      <c r="AF31" s="56"/>
    </row>
    <row r="32" spans="2:32" s="55" customFormat="1" ht="51" customHeight="1">
      <c r="B32" s="92">
        <v>45</v>
      </c>
      <c r="C32" s="42" t="s">
        <v>252</v>
      </c>
      <c r="D32" s="43">
        <v>501836918</v>
      </c>
      <c r="E32" s="44" t="s">
        <v>78</v>
      </c>
      <c r="F32" s="44" t="s">
        <v>164</v>
      </c>
      <c r="G32" s="45" t="s">
        <v>86</v>
      </c>
      <c r="H32" s="46" t="s">
        <v>165</v>
      </c>
      <c r="I32" s="89">
        <v>44195</v>
      </c>
      <c r="J32" s="47" t="s">
        <v>49</v>
      </c>
      <c r="K32" s="42" t="s">
        <v>252</v>
      </c>
      <c r="L32" s="89">
        <v>44187</v>
      </c>
      <c r="M32" s="49">
        <v>950.04</v>
      </c>
      <c r="N32" s="91">
        <v>0</v>
      </c>
      <c r="O32" s="49">
        <f t="shared" si="0"/>
        <v>950.04</v>
      </c>
      <c r="P32" s="50">
        <f t="shared" si="3"/>
        <v>1.8978148288493119E-2</v>
      </c>
      <c r="Q32" s="51">
        <v>18.03</v>
      </c>
      <c r="R32" s="52" t="s">
        <v>50</v>
      </c>
      <c r="S32" s="90" t="s">
        <v>67</v>
      </c>
      <c r="T32" s="117" t="s">
        <v>95</v>
      </c>
      <c r="U32" s="118"/>
      <c r="V32" s="53"/>
      <c r="W32" s="54"/>
      <c r="AF32" s="56"/>
    </row>
    <row r="33" spans="2:32" s="55" customFormat="1" ht="51" customHeight="1">
      <c r="B33" s="92">
        <v>71</v>
      </c>
      <c r="C33" s="42" t="s">
        <v>252</v>
      </c>
      <c r="D33" s="43">
        <v>501836918</v>
      </c>
      <c r="E33" s="44" t="s">
        <v>78</v>
      </c>
      <c r="F33" s="44" t="s">
        <v>164</v>
      </c>
      <c r="G33" s="45" t="s">
        <v>86</v>
      </c>
      <c r="H33" s="46" t="s">
        <v>165</v>
      </c>
      <c r="I33" s="89">
        <v>44195</v>
      </c>
      <c r="J33" s="47" t="s">
        <v>49</v>
      </c>
      <c r="K33" s="42" t="s">
        <v>252</v>
      </c>
      <c r="L33" s="89">
        <v>44187</v>
      </c>
      <c r="M33" s="49">
        <v>950.04</v>
      </c>
      <c r="N33" s="91">
        <v>0</v>
      </c>
      <c r="O33" s="49">
        <f t="shared" si="0"/>
        <v>950.04</v>
      </c>
      <c r="P33" s="50">
        <f t="shared" si="3"/>
        <v>3.473537956296577E-4</v>
      </c>
      <c r="Q33" s="51">
        <v>0.33</v>
      </c>
      <c r="R33" s="52" t="s">
        <v>50</v>
      </c>
      <c r="S33" s="90" t="s">
        <v>67</v>
      </c>
      <c r="T33" s="117" t="s">
        <v>95</v>
      </c>
      <c r="U33" s="118"/>
      <c r="V33" s="53"/>
      <c r="W33" s="54"/>
      <c r="AF33" s="56"/>
    </row>
    <row r="34" spans="2:32" s="55" customFormat="1" ht="51" customHeight="1">
      <c r="B34" s="92" t="s">
        <v>68</v>
      </c>
      <c r="C34" s="42" t="s">
        <v>253</v>
      </c>
      <c r="D34" s="43">
        <v>501836918</v>
      </c>
      <c r="E34" s="44" t="s">
        <v>78</v>
      </c>
      <c r="F34" s="44" t="s">
        <v>166</v>
      </c>
      <c r="G34" s="45" t="s">
        <v>86</v>
      </c>
      <c r="H34" s="46" t="s">
        <v>167</v>
      </c>
      <c r="I34" s="89">
        <v>44284</v>
      </c>
      <c r="J34" s="47" t="s">
        <v>49</v>
      </c>
      <c r="K34" s="42" t="s">
        <v>253</v>
      </c>
      <c r="L34" s="89">
        <v>44279</v>
      </c>
      <c r="M34" s="49">
        <v>950.04</v>
      </c>
      <c r="N34" s="91">
        <v>0</v>
      </c>
      <c r="O34" s="49">
        <f t="shared" si="0"/>
        <v>950.04</v>
      </c>
      <c r="P34" s="50">
        <f t="shared" ref="P34" si="4">+Q34/O34</f>
        <v>0.19063407856511308</v>
      </c>
      <c r="Q34" s="51">
        <v>181.11</v>
      </c>
      <c r="R34" s="52" t="s">
        <v>50</v>
      </c>
      <c r="S34" s="90" t="s">
        <v>67</v>
      </c>
      <c r="T34" s="117" t="s">
        <v>168</v>
      </c>
      <c r="U34" s="118"/>
      <c r="V34" s="53"/>
      <c r="W34" s="54"/>
      <c r="AF34" s="56"/>
    </row>
    <row r="35" spans="2:32" s="55" customFormat="1" ht="51" customHeight="1">
      <c r="B35" s="92">
        <v>1</v>
      </c>
      <c r="C35" s="42" t="s">
        <v>253</v>
      </c>
      <c r="D35" s="43">
        <v>501836918</v>
      </c>
      <c r="E35" s="44" t="s">
        <v>78</v>
      </c>
      <c r="F35" s="44" t="s">
        <v>166</v>
      </c>
      <c r="G35" s="45" t="s">
        <v>86</v>
      </c>
      <c r="H35" s="46" t="s">
        <v>167</v>
      </c>
      <c r="I35" s="89">
        <v>44284</v>
      </c>
      <c r="J35" s="47" t="s">
        <v>49</v>
      </c>
      <c r="K35" s="42" t="s">
        <v>253</v>
      </c>
      <c r="L35" s="89">
        <v>44279</v>
      </c>
      <c r="M35" s="49">
        <v>950.04</v>
      </c>
      <c r="N35" s="91">
        <v>0</v>
      </c>
      <c r="O35" s="49">
        <f t="shared" si="0"/>
        <v>950.04</v>
      </c>
      <c r="P35" s="50">
        <f t="shared" ref="P35:P36" si="5">+Q35/O35</f>
        <v>4.4208664898320073E-3</v>
      </c>
      <c r="Q35" s="51">
        <v>4.2</v>
      </c>
      <c r="R35" s="52" t="s">
        <v>50</v>
      </c>
      <c r="S35" s="90" t="s">
        <v>67</v>
      </c>
      <c r="T35" s="117" t="s">
        <v>168</v>
      </c>
      <c r="U35" s="118"/>
      <c r="V35" s="53"/>
      <c r="W35" s="54"/>
      <c r="AF35" s="56"/>
    </row>
    <row r="36" spans="2:32" s="55" customFormat="1" ht="51" customHeight="1">
      <c r="B36" s="92">
        <v>2</v>
      </c>
      <c r="C36" s="42" t="s">
        <v>253</v>
      </c>
      <c r="D36" s="43">
        <v>501836918</v>
      </c>
      <c r="E36" s="44" t="s">
        <v>78</v>
      </c>
      <c r="F36" s="44" t="s">
        <v>166</v>
      </c>
      <c r="G36" s="45" t="s">
        <v>86</v>
      </c>
      <c r="H36" s="46" t="s">
        <v>167</v>
      </c>
      <c r="I36" s="89">
        <v>44284</v>
      </c>
      <c r="J36" s="47" t="s">
        <v>49</v>
      </c>
      <c r="K36" s="42" t="s">
        <v>253</v>
      </c>
      <c r="L36" s="89">
        <v>44279</v>
      </c>
      <c r="M36" s="49">
        <v>950.04</v>
      </c>
      <c r="N36" s="91">
        <v>0</v>
      </c>
      <c r="O36" s="49">
        <f t="shared" si="0"/>
        <v>950.04</v>
      </c>
      <c r="P36" s="50">
        <f t="shared" si="5"/>
        <v>1.3704686118479222E-2</v>
      </c>
      <c r="Q36" s="51">
        <v>13.02</v>
      </c>
      <c r="R36" s="52" t="s">
        <v>50</v>
      </c>
      <c r="S36" s="90" t="s">
        <v>67</v>
      </c>
      <c r="T36" s="117" t="s">
        <v>168</v>
      </c>
      <c r="U36" s="118"/>
      <c r="V36" s="53"/>
      <c r="W36" s="54"/>
      <c r="AF36" s="56"/>
    </row>
    <row r="37" spans="2:32" s="55" customFormat="1" ht="51" customHeight="1">
      <c r="B37" s="92">
        <v>3</v>
      </c>
      <c r="C37" s="42" t="s">
        <v>253</v>
      </c>
      <c r="D37" s="43">
        <v>501836918</v>
      </c>
      <c r="E37" s="44" t="s">
        <v>78</v>
      </c>
      <c r="F37" s="44" t="s">
        <v>166</v>
      </c>
      <c r="G37" s="45" t="s">
        <v>86</v>
      </c>
      <c r="H37" s="46" t="s">
        <v>167</v>
      </c>
      <c r="I37" s="89">
        <v>44284</v>
      </c>
      <c r="J37" s="47" t="s">
        <v>49</v>
      </c>
      <c r="K37" s="42" t="s">
        <v>253</v>
      </c>
      <c r="L37" s="89">
        <v>44279</v>
      </c>
      <c r="M37" s="49">
        <v>950.04</v>
      </c>
      <c r="N37" s="91">
        <v>0</v>
      </c>
      <c r="O37" s="49">
        <f t="shared" si="0"/>
        <v>950.04</v>
      </c>
      <c r="P37" s="50">
        <f t="shared" ref="P37:P40" si="6">+Q37/O37</f>
        <v>3.1514462548945313E-2</v>
      </c>
      <c r="Q37" s="51">
        <v>29.94</v>
      </c>
      <c r="R37" s="52" t="s">
        <v>50</v>
      </c>
      <c r="S37" s="90" t="s">
        <v>67</v>
      </c>
      <c r="T37" s="117" t="s">
        <v>168</v>
      </c>
      <c r="U37" s="118"/>
      <c r="V37" s="53"/>
      <c r="W37" s="54"/>
      <c r="AF37" s="56"/>
    </row>
    <row r="38" spans="2:32" s="55" customFormat="1" ht="51" customHeight="1">
      <c r="B38" s="92">
        <v>7</v>
      </c>
      <c r="C38" s="42" t="s">
        <v>253</v>
      </c>
      <c r="D38" s="43">
        <v>501836918</v>
      </c>
      <c r="E38" s="44" t="s">
        <v>78</v>
      </c>
      <c r="F38" s="44" t="s">
        <v>166</v>
      </c>
      <c r="G38" s="45" t="s">
        <v>86</v>
      </c>
      <c r="H38" s="46" t="s">
        <v>167</v>
      </c>
      <c r="I38" s="89">
        <v>44284</v>
      </c>
      <c r="J38" s="47" t="s">
        <v>49</v>
      </c>
      <c r="K38" s="42" t="s">
        <v>253</v>
      </c>
      <c r="L38" s="89">
        <v>44279</v>
      </c>
      <c r="M38" s="49">
        <v>950.04</v>
      </c>
      <c r="N38" s="91">
        <v>0</v>
      </c>
      <c r="O38" s="49">
        <f t="shared" si="0"/>
        <v>950.04</v>
      </c>
      <c r="P38" s="50">
        <f t="shared" si="6"/>
        <v>1.7851879920845439E-2</v>
      </c>
      <c r="Q38" s="51">
        <v>16.96</v>
      </c>
      <c r="R38" s="52" t="s">
        <v>50</v>
      </c>
      <c r="S38" s="90" t="s">
        <v>67</v>
      </c>
      <c r="T38" s="117" t="s">
        <v>168</v>
      </c>
      <c r="U38" s="118"/>
      <c r="V38" s="53"/>
      <c r="W38" s="54"/>
      <c r="AF38" s="56"/>
    </row>
    <row r="39" spans="2:32" s="55" customFormat="1" ht="51" customHeight="1">
      <c r="B39" s="92">
        <v>8</v>
      </c>
      <c r="C39" s="42" t="s">
        <v>253</v>
      </c>
      <c r="D39" s="43">
        <v>501836918</v>
      </c>
      <c r="E39" s="44" t="s">
        <v>78</v>
      </c>
      <c r="F39" s="44" t="s">
        <v>166</v>
      </c>
      <c r="G39" s="45" t="s">
        <v>86</v>
      </c>
      <c r="H39" s="46" t="s">
        <v>167</v>
      </c>
      <c r="I39" s="89">
        <v>44284</v>
      </c>
      <c r="J39" s="47" t="s">
        <v>49</v>
      </c>
      <c r="K39" s="42" t="s">
        <v>253</v>
      </c>
      <c r="L39" s="89">
        <v>44279</v>
      </c>
      <c r="M39" s="49">
        <v>950.04</v>
      </c>
      <c r="N39" s="91">
        <v>0</v>
      </c>
      <c r="O39" s="49">
        <f t="shared" si="0"/>
        <v>950.04</v>
      </c>
      <c r="P39" s="50">
        <f t="shared" si="6"/>
        <v>1.9041303524062147E-2</v>
      </c>
      <c r="Q39" s="51">
        <v>18.09</v>
      </c>
      <c r="R39" s="52" t="s">
        <v>50</v>
      </c>
      <c r="S39" s="90" t="s">
        <v>67</v>
      </c>
      <c r="T39" s="117" t="s">
        <v>168</v>
      </c>
      <c r="U39" s="118"/>
      <c r="V39" s="53"/>
      <c r="W39" s="54"/>
      <c r="AF39" s="56"/>
    </row>
    <row r="40" spans="2:32" s="55" customFormat="1" ht="51" customHeight="1">
      <c r="B40" s="92">
        <v>17</v>
      </c>
      <c r="C40" s="42" t="s">
        <v>253</v>
      </c>
      <c r="D40" s="43">
        <v>501836918</v>
      </c>
      <c r="E40" s="44" t="s">
        <v>78</v>
      </c>
      <c r="F40" s="44" t="s">
        <v>166</v>
      </c>
      <c r="G40" s="45" t="s">
        <v>86</v>
      </c>
      <c r="H40" s="46" t="s">
        <v>167</v>
      </c>
      <c r="I40" s="89">
        <v>44284</v>
      </c>
      <c r="J40" s="47" t="s">
        <v>49</v>
      </c>
      <c r="K40" s="42" t="s">
        <v>253</v>
      </c>
      <c r="L40" s="89">
        <v>44279</v>
      </c>
      <c r="M40" s="49">
        <v>950.04</v>
      </c>
      <c r="N40" s="91">
        <v>0</v>
      </c>
      <c r="O40" s="49">
        <f t="shared" si="0"/>
        <v>950.04</v>
      </c>
      <c r="P40" s="50">
        <f t="shared" si="6"/>
        <v>9.3785524820007588E-3</v>
      </c>
      <c r="Q40" s="51">
        <v>8.91</v>
      </c>
      <c r="R40" s="52" t="s">
        <v>50</v>
      </c>
      <c r="S40" s="90" t="s">
        <v>67</v>
      </c>
      <c r="T40" s="117" t="s">
        <v>168</v>
      </c>
      <c r="U40" s="118"/>
      <c r="V40" s="53"/>
      <c r="W40" s="54"/>
      <c r="AF40" s="56"/>
    </row>
    <row r="41" spans="2:32" s="55" customFormat="1" ht="51" customHeight="1">
      <c r="B41" s="92">
        <v>20</v>
      </c>
      <c r="C41" s="42" t="s">
        <v>253</v>
      </c>
      <c r="D41" s="43">
        <v>501836918</v>
      </c>
      <c r="E41" s="44" t="s">
        <v>78</v>
      </c>
      <c r="F41" s="44" t="s">
        <v>166</v>
      </c>
      <c r="G41" s="45" t="s">
        <v>86</v>
      </c>
      <c r="H41" s="46" t="s">
        <v>167</v>
      </c>
      <c r="I41" s="89">
        <v>44284</v>
      </c>
      <c r="J41" s="47" t="s">
        <v>49</v>
      </c>
      <c r="K41" s="42" t="s">
        <v>253</v>
      </c>
      <c r="L41" s="89">
        <v>44279</v>
      </c>
      <c r="M41" s="49">
        <v>950.04</v>
      </c>
      <c r="N41" s="91">
        <v>0</v>
      </c>
      <c r="O41" s="49">
        <f t="shared" si="0"/>
        <v>950.04</v>
      </c>
      <c r="P41" s="50">
        <f t="shared" ref="P41:P48" si="7">+Q41/O41</f>
        <v>3.0630289250978908E-3</v>
      </c>
      <c r="Q41" s="51">
        <v>2.91</v>
      </c>
      <c r="R41" s="52" t="s">
        <v>50</v>
      </c>
      <c r="S41" s="90" t="s">
        <v>67</v>
      </c>
      <c r="T41" s="117" t="s">
        <v>168</v>
      </c>
      <c r="U41" s="118"/>
      <c r="V41" s="53"/>
      <c r="W41" s="54"/>
      <c r="AF41" s="56"/>
    </row>
    <row r="42" spans="2:32" s="55" customFormat="1" ht="51" customHeight="1">
      <c r="B42" s="92">
        <v>35</v>
      </c>
      <c r="C42" s="42" t="s">
        <v>253</v>
      </c>
      <c r="D42" s="43">
        <v>501836918</v>
      </c>
      <c r="E42" s="44" t="s">
        <v>78</v>
      </c>
      <c r="F42" s="44" t="s">
        <v>166</v>
      </c>
      <c r="G42" s="45" t="s">
        <v>86</v>
      </c>
      <c r="H42" s="46" t="s">
        <v>167</v>
      </c>
      <c r="I42" s="89">
        <v>44284</v>
      </c>
      <c r="J42" s="47" t="s">
        <v>49</v>
      </c>
      <c r="K42" s="42" t="s">
        <v>253</v>
      </c>
      <c r="L42" s="89">
        <v>44279</v>
      </c>
      <c r="M42" s="49">
        <v>950.04</v>
      </c>
      <c r="N42" s="91">
        <v>0</v>
      </c>
      <c r="O42" s="49">
        <f t="shared" si="0"/>
        <v>950.04</v>
      </c>
      <c r="P42" s="50">
        <f t="shared" si="7"/>
        <v>2.5472611679508233E-3</v>
      </c>
      <c r="Q42" s="51">
        <v>2.42</v>
      </c>
      <c r="R42" s="52" t="s">
        <v>50</v>
      </c>
      <c r="S42" s="90" t="s">
        <v>67</v>
      </c>
      <c r="T42" s="117" t="s">
        <v>168</v>
      </c>
      <c r="U42" s="118"/>
      <c r="V42" s="53"/>
      <c r="W42" s="54"/>
      <c r="AF42" s="56"/>
    </row>
    <row r="43" spans="2:32" s="55" customFormat="1" ht="51" customHeight="1">
      <c r="B43" s="92">
        <v>45</v>
      </c>
      <c r="C43" s="42" t="s">
        <v>253</v>
      </c>
      <c r="D43" s="43">
        <v>501836918</v>
      </c>
      <c r="E43" s="44" t="s">
        <v>78</v>
      </c>
      <c r="F43" s="44" t="s">
        <v>166</v>
      </c>
      <c r="G43" s="45" t="s">
        <v>86</v>
      </c>
      <c r="H43" s="46" t="s">
        <v>167</v>
      </c>
      <c r="I43" s="89">
        <v>44284</v>
      </c>
      <c r="J43" s="47" t="s">
        <v>49</v>
      </c>
      <c r="K43" s="42" t="s">
        <v>253</v>
      </c>
      <c r="L43" s="89">
        <v>44279</v>
      </c>
      <c r="M43" s="49">
        <v>950.04</v>
      </c>
      <c r="N43" s="91">
        <v>0</v>
      </c>
      <c r="O43" s="49">
        <f t="shared" si="0"/>
        <v>950.04</v>
      </c>
      <c r="P43" s="50">
        <f t="shared" si="7"/>
        <v>1.9262346848553748E-2</v>
      </c>
      <c r="Q43" s="51">
        <v>18.3</v>
      </c>
      <c r="R43" s="52" t="s">
        <v>50</v>
      </c>
      <c r="S43" s="90" t="s">
        <v>67</v>
      </c>
      <c r="T43" s="117" t="s">
        <v>168</v>
      </c>
      <c r="U43" s="118"/>
      <c r="V43" s="53"/>
      <c r="W43" s="54"/>
      <c r="AF43" s="56"/>
    </row>
    <row r="44" spans="2:32" s="55" customFormat="1" ht="51" customHeight="1">
      <c r="B44" s="92">
        <v>46</v>
      </c>
      <c r="C44" s="42" t="s">
        <v>253</v>
      </c>
      <c r="D44" s="43">
        <v>501836918</v>
      </c>
      <c r="E44" s="44" t="s">
        <v>78</v>
      </c>
      <c r="F44" s="44" t="s">
        <v>166</v>
      </c>
      <c r="G44" s="45" t="s">
        <v>86</v>
      </c>
      <c r="H44" s="46" t="s">
        <v>167</v>
      </c>
      <c r="I44" s="89">
        <v>44284</v>
      </c>
      <c r="J44" s="47" t="s">
        <v>49</v>
      </c>
      <c r="K44" s="42" t="s">
        <v>253</v>
      </c>
      <c r="L44" s="89">
        <v>44279</v>
      </c>
      <c r="M44" s="49">
        <v>950.04</v>
      </c>
      <c r="N44" s="91">
        <v>0</v>
      </c>
      <c r="O44" s="49">
        <f t="shared" si="0"/>
        <v>950.04</v>
      </c>
      <c r="P44" s="50">
        <f t="shared" si="7"/>
        <v>5.5050313671003333E-3</v>
      </c>
      <c r="Q44" s="51">
        <v>5.23</v>
      </c>
      <c r="R44" s="52" t="s">
        <v>50</v>
      </c>
      <c r="S44" s="90" t="s">
        <v>67</v>
      </c>
      <c r="T44" s="117" t="s">
        <v>168</v>
      </c>
      <c r="U44" s="118"/>
      <c r="V44" s="53"/>
      <c r="W44" s="54"/>
      <c r="AF44" s="56"/>
    </row>
    <row r="45" spans="2:32" s="55" customFormat="1" ht="51" customHeight="1">
      <c r="B45" s="92">
        <v>48</v>
      </c>
      <c r="C45" s="42" t="s">
        <v>253</v>
      </c>
      <c r="D45" s="43">
        <v>501836918</v>
      </c>
      <c r="E45" s="44" t="s">
        <v>78</v>
      </c>
      <c r="F45" s="44" t="s">
        <v>166</v>
      </c>
      <c r="G45" s="45" t="s">
        <v>86</v>
      </c>
      <c r="H45" s="46" t="s">
        <v>167</v>
      </c>
      <c r="I45" s="89">
        <v>44284</v>
      </c>
      <c r="J45" s="47" t="s">
        <v>49</v>
      </c>
      <c r="K45" s="42" t="s">
        <v>253</v>
      </c>
      <c r="L45" s="89">
        <v>44279</v>
      </c>
      <c r="M45" s="49">
        <v>950.04</v>
      </c>
      <c r="N45" s="91">
        <v>0</v>
      </c>
      <c r="O45" s="49">
        <f t="shared" si="0"/>
        <v>950.04</v>
      </c>
      <c r="P45" s="50">
        <f t="shared" si="7"/>
        <v>1.0525872594838112E-3</v>
      </c>
      <c r="Q45" s="51">
        <v>1</v>
      </c>
      <c r="R45" s="52" t="s">
        <v>50</v>
      </c>
      <c r="S45" s="90" t="s">
        <v>67</v>
      </c>
      <c r="T45" s="117" t="s">
        <v>168</v>
      </c>
      <c r="U45" s="118"/>
      <c r="V45" s="53"/>
      <c r="W45" s="54"/>
      <c r="AF45" s="56"/>
    </row>
    <row r="46" spans="2:32" s="55" customFormat="1" ht="51" customHeight="1">
      <c r="B46" s="92">
        <v>56</v>
      </c>
      <c r="C46" s="42" t="s">
        <v>253</v>
      </c>
      <c r="D46" s="43">
        <v>501836918</v>
      </c>
      <c r="E46" s="44" t="s">
        <v>78</v>
      </c>
      <c r="F46" s="44" t="s">
        <v>166</v>
      </c>
      <c r="G46" s="45" t="s">
        <v>86</v>
      </c>
      <c r="H46" s="46" t="s">
        <v>167</v>
      </c>
      <c r="I46" s="89">
        <v>44284</v>
      </c>
      <c r="J46" s="47" t="s">
        <v>49</v>
      </c>
      <c r="K46" s="42" t="s">
        <v>253</v>
      </c>
      <c r="L46" s="89">
        <v>44279</v>
      </c>
      <c r="M46" s="49">
        <v>950.04</v>
      </c>
      <c r="N46" s="91">
        <v>0</v>
      </c>
      <c r="O46" s="49">
        <f t="shared" si="0"/>
        <v>950.04</v>
      </c>
      <c r="P46" s="50">
        <f t="shared" si="7"/>
        <v>4.4734958528061981E-3</v>
      </c>
      <c r="Q46" s="51">
        <v>4.25</v>
      </c>
      <c r="R46" s="52" t="s">
        <v>50</v>
      </c>
      <c r="S46" s="90" t="s">
        <v>67</v>
      </c>
      <c r="T46" s="117" t="s">
        <v>168</v>
      </c>
      <c r="U46" s="118"/>
      <c r="V46" s="53"/>
      <c r="W46" s="54"/>
      <c r="AF46" s="56"/>
    </row>
    <row r="47" spans="2:32" s="55" customFormat="1" ht="51" customHeight="1">
      <c r="B47" s="92">
        <v>57</v>
      </c>
      <c r="C47" s="42" t="s">
        <v>253</v>
      </c>
      <c r="D47" s="43">
        <v>501836918</v>
      </c>
      <c r="E47" s="44" t="s">
        <v>78</v>
      </c>
      <c r="F47" s="44" t="s">
        <v>166</v>
      </c>
      <c r="G47" s="45" t="s">
        <v>86</v>
      </c>
      <c r="H47" s="46" t="s">
        <v>167</v>
      </c>
      <c r="I47" s="89">
        <v>44284</v>
      </c>
      <c r="J47" s="47" t="s">
        <v>49</v>
      </c>
      <c r="K47" s="42" t="s">
        <v>253</v>
      </c>
      <c r="L47" s="89">
        <v>44279</v>
      </c>
      <c r="M47" s="49">
        <v>950.04</v>
      </c>
      <c r="N47" s="91">
        <v>0</v>
      </c>
      <c r="O47" s="49">
        <f t="shared" si="0"/>
        <v>950.04</v>
      </c>
      <c r="P47" s="50">
        <f t="shared" si="7"/>
        <v>4.2524525283145972E-3</v>
      </c>
      <c r="Q47" s="51">
        <v>4.04</v>
      </c>
      <c r="R47" s="52" t="s">
        <v>50</v>
      </c>
      <c r="S47" s="90" t="s">
        <v>67</v>
      </c>
      <c r="T47" s="117" t="s">
        <v>168</v>
      </c>
      <c r="U47" s="118"/>
      <c r="V47" s="53"/>
      <c r="W47" s="54"/>
      <c r="AF47" s="56"/>
    </row>
    <row r="48" spans="2:32" s="55" customFormat="1" ht="51" customHeight="1">
      <c r="B48" s="92">
        <v>58</v>
      </c>
      <c r="C48" s="42" t="s">
        <v>253</v>
      </c>
      <c r="D48" s="43">
        <v>501836918</v>
      </c>
      <c r="E48" s="44" t="s">
        <v>78</v>
      </c>
      <c r="F48" s="44" t="s">
        <v>166</v>
      </c>
      <c r="G48" s="45" t="s">
        <v>86</v>
      </c>
      <c r="H48" s="46" t="s">
        <v>167</v>
      </c>
      <c r="I48" s="89">
        <v>44284</v>
      </c>
      <c r="J48" s="47" t="s">
        <v>49</v>
      </c>
      <c r="K48" s="42" t="s">
        <v>253</v>
      </c>
      <c r="L48" s="89">
        <v>44279</v>
      </c>
      <c r="M48" s="49">
        <v>950.04</v>
      </c>
      <c r="N48" s="91">
        <v>0</v>
      </c>
      <c r="O48" s="49">
        <f t="shared" si="0"/>
        <v>950.04</v>
      </c>
      <c r="P48" s="50">
        <f t="shared" si="7"/>
        <v>4.9366342469790749E-3</v>
      </c>
      <c r="Q48" s="51">
        <v>4.6900000000000004</v>
      </c>
      <c r="R48" s="52" t="s">
        <v>50</v>
      </c>
      <c r="S48" s="90" t="s">
        <v>67</v>
      </c>
      <c r="T48" s="117" t="s">
        <v>168</v>
      </c>
      <c r="U48" s="118"/>
      <c r="V48" s="53"/>
      <c r="W48" s="54"/>
      <c r="AF48" s="56"/>
    </row>
    <row r="49" spans="2:32" s="55" customFormat="1" ht="51" customHeight="1">
      <c r="B49" s="92">
        <v>59</v>
      </c>
      <c r="C49" s="42" t="s">
        <v>253</v>
      </c>
      <c r="D49" s="43">
        <v>501836918</v>
      </c>
      <c r="E49" s="44" t="s">
        <v>78</v>
      </c>
      <c r="F49" s="44" t="s">
        <v>166</v>
      </c>
      <c r="G49" s="45" t="s">
        <v>86</v>
      </c>
      <c r="H49" s="46" t="s">
        <v>167</v>
      </c>
      <c r="I49" s="89">
        <v>44284</v>
      </c>
      <c r="J49" s="47" t="s">
        <v>49</v>
      </c>
      <c r="K49" s="42" t="s">
        <v>253</v>
      </c>
      <c r="L49" s="89">
        <v>44279</v>
      </c>
      <c r="M49" s="49">
        <v>950.04</v>
      </c>
      <c r="N49" s="91">
        <v>0</v>
      </c>
      <c r="O49" s="49">
        <f t="shared" si="0"/>
        <v>950.04</v>
      </c>
      <c r="P49" s="50">
        <f t="shared" ref="P49:P55" si="8">+Q49/O49</f>
        <v>9.5785440613026826E-4</v>
      </c>
      <c r="Q49" s="51">
        <v>0.91</v>
      </c>
      <c r="R49" s="52" t="s">
        <v>50</v>
      </c>
      <c r="S49" s="90" t="s">
        <v>67</v>
      </c>
      <c r="T49" s="117" t="s">
        <v>168</v>
      </c>
      <c r="U49" s="118"/>
      <c r="V49" s="53"/>
      <c r="W49" s="54"/>
      <c r="AF49" s="56"/>
    </row>
    <row r="50" spans="2:32" s="55" customFormat="1" ht="51" customHeight="1">
      <c r="B50" s="92">
        <v>60</v>
      </c>
      <c r="C50" s="42" t="s">
        <v>253</v>
      </c>
      <c r="D50" s="43">
        <v>501836918</v>
      </c>
      <c r="E50" s="44" t="s">
        <v>78</v>
      </c>
      <c r="F50" s="44" t="s">
        <v>166</v>
      </c>
      <c r="G50" s="45" t="s">
        <v>86</v>
      </c>
      <c r="H50" s="46" t="s">
        <v>167</v>
      </c>
      <c r="I50" s="89">
        <v>44284</v>
      </c>
      <c r="J50" s="47" t="s">
        <v>49</v>
      </c>
      <c r="K50" s="42" t="s">
        <v>253</v>
      </c>
      <c r="L50" s="89">
        <v>44279</v>
      </c>
      <c r="M50" s="49">
        <v>950.04</v>
      </c>
      <c r="N50" s="91">
        <v>0</v>
      </c>
      <c r="O50" s="49">
        <f t="shared" si="0"/>
        <v>950.04</v>
      </c>
      <c r="P50" s="50">
        <f t="shared" si="8"/>
        <v>9.5785440613026826E-4</v>
      </c>
      <c r="Q50" s="51">
        <v>0.91</v>
      </c>
      <c r="R50" s="52" t="s">
        <v>50</v>
      </c>
      <c r="S50" s="90" t="s">
        <v>67</v>
      </c>
      <c r="T50" s="117" t="s">
        <v>168</v>
      </c>
      <c r="U50" s="118"/>
      <c r="V50" s="53"/>
      <c r="W50" s="54"/>
      <c r="AF50" s="56"/>
    </row>
    <row r="51" spans="2:32" s="55" customFormat="1" ht="51" customHeight="1">
      <c r="B51" s="92">
        <v>61</v>
      </c>
      <c r="C51" s="42" t="s">
        <v>253</v>
      </c>
      <c r="D51" s="43">
        <v>501836918</v>
      </c>
      <c r="E51" s="44" t="s">
        <v>78</v>
      </c>
      <c r="F51" s="44" t="s">
        <v>166</v>
      </c>
      <c r="G51" s="45" t="s">
        <v>86</v>
      </c>
      <c r="H51" s="46" t="s">
        <v>167</v>
      </c>
      <c r="I51" s="89">
        <v>44284</v>
      </c>
      <c r="J51" s="47" t="s">
        <v>49</v>
      </c>
      <c r="K51" s="42" t="s">
        <v>253</v>
      </c>
      <c r="L51" s="89">
        <v>44279</v>
      </c>
      <c r="M51" s="49">
        <v>950.04</v>
      </c>
      <c r="N51" s="91">
        <v>0</v>
      </c>
      <c r="O51" s="49">
        <f t="shared" si="0"/>
        <v>950.04</v>
      </c>
      <c r="P51" s="50">
        <f t="shared" si="8"/>
        <v>9.5785440613026826E-4</v>
      </c>
      <c r="Q51" s="51">
        <v>0.91</v>
      </c>
      <c r="R51" s="52" t="s">
        <v>50</v>
      </c>
      <c r="S51" s="90" t="s">
        <v>67</v>
      </c>
      <c r="T51" s="117" t="s">
        <v>168</v>
      </c>
      <c r="U51" s="118"/>
      <c r="V51" s="53"/>
      <c r="W51" s="54"/>
      <c r="AF51" s="56"/>
    </row>
    <row r="52" spans="2:32" s="55" customFormat="1" ht="51" customHeight="1">
      <c r="B52" s="92">
        <v>62</v>
      </c>
      <c r="C52" s="42" t="s">
        <v>253</v>
      </c>
      <c r="D52" s="43">
        <v>501836918</v>
      </c>
      <c r="E52" s="44" t="s">
        <v>78</v>
      </c>
      <c r="F52" s="44" t="s">
        <v>166</v>
      </c>
      <c r="G52" s="45" t="s">
        <v>86</v>
      </c>
      <c r="H52" s="46" t="s">
        <v>167</v>
      </c>
      <c r="I52" s="89">
        <v>44284</v>
      </c>
      <c r="J52" s="47" t="s">
        <v>49</v>
      </c>
      <c r="K52" s="42" t="s">
        <v>253</v>
      </c>
      <c r="L52" s="89">
        <v>44279</v>
      </c>
      <c r="M52" s="49">
        <v>950.04</v>
      </c>
      <c r="N52" s="91">
        <v>0</v>
      </c>
      <c r="O52" s="49">
        <f t="shared" si="0"/>
        <v>950.04</v>
      </c>
      <c r="P52" s="50">
        <f t="shared" si="8"/>
        <v>9.5785440613026826E-4</v>
      </c>
      <c r="Q52" s="51">
        <v>0.91</v>
      </c>
      <c r="R52" s="52" t="s">
        <v>50</v>
      </c>
      <c r="S52" s="90" t="s">
        <v>67</v>
      </c>
      <c r="T52" s="117" t="s">
        <v>168</v>
      </c>
      <c r="U52" s="118"/>
      <c r="V52" s="53"/>
      <c r="W52" s="54"/>
      <c r="AF52" s="56"/>
    </row>
    <row r="53" spans="2:32" s="55" customFormat="1" ht="51" customHeight="1">
      <c r="B53" s="92">
        <v>71</v>
      </c>
      <c r="C53" s="42" t="s">
        <v>253</v>
      </c>
      <c r="D53" s="43">
        <v>501836918</v>
      </c>
      <c r="E53" s="44" t="s">
        <v>78</v>
      </c>
      <c r="F53" s="44" t="s">
        <v>166</v>
      </c>
      <c r="G53" s="45" t="s">
        <v>86</v>
      </c>
      <c r="H53" s="46" t="s">
        <v>167</v>
      </c>
      <c r="I53" s="89">
        <v>44284</v>
      </c>
      <c r="J53" s="47" t="s">
        <v>49</v>
      </c>
      <c r="K53" s="42" t="s">
        <v>253</v>
      </c>
      <c r="L53" s="89">
        <v>44279</v>
      </c>
      <c r="M53" s="49">
        <v>950.04</v>
      </c>
      <c r="N53" s="91">
        <v>0</v>
      </c>
      <c r="O53" s="49">
        <f t="shared" si="0"/>
        <v>950.04</v>
      </c>
      <c r="P53" s="50">
        <f t="shared" si="8"/>
        <v>2.2209591175108415E-3</v>
      </c>
      <c r="Q53" s="51">
        <v>2.11</v>
      </c>
      <c r="R53" s="52" t="s">
        <v>50</v>
      </c>
      <c r="S53" s="90" t="s">
        <v>67</v>
      </c>
      <c r="T53" s="117" t="s">
        <v>168</v>
      </c>
      <c r="U53" s="118"/>
      <c r="V53" s="53"/>
      <c r="W53" s="54"/>
      <c r="AF53" s="56"/>
    </row>
    <row r="54" spans="2:32" s="55" customFormat="1" ht="51" customHeight="1">
      <c r="B54" s="92">
        <v>77</v>
      </c>
      <c r="C54" s="42" t="s">
        <v>253</v>
      </c>
      <c r="D54" s="43">
        <v>501836918</v>
      </c>
      <c r="E54" s="44" t="s">
        <v>78</v>
      </c>
      <c r="F54" s="44" t="s">
        <v>166</v>
      </c>
      <c r="G54" s="45" t="s">
        <v>86</v>
      </c>
      <c r="H54" s="46" t="s">
        <v>167</v>
      </c>
      <c r="I54" s="89">
        <v>44284</v>
      </c>
      <c r="J54" s="47" t="s">
        <v>49</v>
      </c>
      <c r="K54" s="42" t="s">
        <v>253</v>
      </c>
      <c r="L54" s="89">
        <v>44279</v>
      </c>
      <c r="M54" s="49">
        <v>950.04</v>
      </c>
      <c r="N54" s="91">
        <v>0</v>
      </c>
      <c r="O54" s="49">
        <f t="shared" si="0"/>
        <v>950.04</v>
      </c>
      <c r="P54" s="50">
        <f t="shared" si="8"/>
        <v>2.3262178434592228E-3</v>
      </c>
      <c r="Q54" s="51">
        <v>2.21</v>
      </c>
      <c r="R54" s="52" t="s">
        <v>50</v>
      </c>
      <c r="S54" s="90" t="s">
        <v>67</v>
      </c>
      <c r="T54" s="117" t="s">
        <v>168</v>
      </c>
      <c r="U54" s="118"/>
      <c r="V54" s="53"/>
      <c r="W54" s="54"/>
      <c r="AF54" s="56"/>
    </row>
    <row r="55" spans="2:32" s="55" customFormat="1" ht="51" customHeight="1">
      <c r="B55" s="92" t="s">
        <v>68</v>
      </c>
      <c r="C55" s="42" t="s">
        <v>254</v>
      </c>
      <c r="D55" s="43">
        <v>500074135</v>
      </c>
      <c r="E55" s="44" t="s">
        <v>82</v>
      </c>
      <c r="F55" s="44" t="s">
        <v>83</v>
      </c>
      <c r="G55" s="45" t="s">
        <v>54</v>
      </c>
      <c r="H55" s="46" t="s">
        <v>174</v>
      </c>
      <c r="I55" s="89">
        <v>44496</v>
      </c>
      <c r="J55" s="47" t="s">
        <v>84</v>
      </c>
      <c r="K55" s="42" t="s">
        <v>256</v>
      </c>
      <c r="L55" s="89">
        <v>44532</v>
      </c>
      <c r="M55" s="49">
        <v>177.9</v>
      </c>
      <c r="N55" s="91">
        <v>0.23</v>
      </c>
      <c r="O55" s="49">
        <f>+M55*(1+N55)</f>
        <v>218.81700000000001</v>
      </c>
      <c r="P55" s="50">
        <f t="shared" si="8"/>
        <v>1.0000137100865105</v>
      </c>
      <c r="Q55" s="51">
        <v>218.82</v>
      </c>
      <c r="R55" s="52" t="s">
        <v>79</v>
      </c>
      <c r="S55" s="90" t="s">
        <v>67</v>
      </c>
      <c r="T55" s="117" t="s">
        <v>169</v>
      </c>
      <c r="U55" s="118"/>
      <c r="V55" s="53"/>
      <c r="W55" s="54"/>
      <c r="AF55" s="56"/>
    </row>
    <row r="56" spans="2:32" s="55" customFormat="1" ht="51" customHeight="1">
      <c r="B56" s="92" t="s">
        <v>68</v>
      </c>
      <c r="C56" s="42" t="s">
        <v>255</v>
      </c>
      <c r="D56" s="43">
        <v>500074135</v>
      </c>
      <c r="E56" s="44" t="s">
        <v>82</v>
      </c>
      <c r="F56" s="44" t="s">
        <v>85</v>
      </c>
      <c r="G56" s="45" t="s">
        <v>54</v>
      </c>
      <c r="H56" s="46" t="s">
        <v>175</v>
      </c>
      <c r="I56" s="89">
        <v>44513</v>
      </c>
      <c r="J56" s="47" t="s">
        <v>84</v>
      </c>
      <c r="K56" s="42" t="s">
        <v>257</v>
      </c>
      <c r="L56" s="89">
        <v>44546</v>
      </c>
      <c r="M56" s="49">
        <v>35.28</v>
      </c>
      <c r="N56" s="91">
        <v>0.23</v>
      </c>
      <c r="O56" s="49">
        <v>43.4</v>
      </c>
      <c r="P56" s="50">
        <f>+Q56/O56</f>
        <v>1</v>
      </c>
      <c r="Q56" s="51">
        <v>43.4</v>
      </c>
      <c r="R56" s="52" t="s">
        <v>79</v>
      </c>
      <c r="S56" s="90" t="s">
        <v>67</v>
      </c>
      <c r="T56" s="117" t="s">
        <v>172</v>
      </c>
      <c r="U56" s="118"/>
      <c r="V56" s="53"/>
      <c r="W56" s="54"/>
      <c r="AF56" s="56"/>
    </row>
    <row r="57" spans="2:32" s="55" customFormat="1" ht="51" customHeight="1">
      <c r="B57" s="92" t="s">
        <v>68</v>
      </c>
      <c r="C57" s="42" t="s">
        <v>94</v>
      </c>
      <c r="D57" s="43">
        <v>188314407</v>
      </c>
      <c r="E57" s="44" t="s">
        <v>69</v>
      </c>
      <c r="F57" s="44" t="s">
        <v>63</v>
      </c>
      <c r="G57" s="112" t="s">
        <v>62</v>
      </c>
      <c r="H57" s="108" t="s">
        <v>94</v>
      </c>
      <c r="I57" s="89">
        <v>44530</v>
      </c>
      <c r="J57" s="47" t="s">
        <v>49</v>
      </c>
      <c r="K57" s="48" t="s">
        <v>96</v>
      </c>
      <c r="L57" s="89">
        <v>44529</v>
      </c>
      <c r="M57" s="49">
        <v>4455</v>
      </c>
      <c r="N57" s="91">
        <v>0</v>
      </c>
      <c r="O57" s="49">
        <f t="shared" ref="O57:O89" si="9">IF(M57="","",M57*(1+N57))</f>
        <v>4455</v>
      </c>
      <c r="P57" s="50">
        <f t="shared" ref="P57:P62" si="10">+Q57/O57</f>
        <v>0.21428571428571427</v>
      </c>
      <c r="Q57" s="51">
        <v>954.64285714285711</v>
      </c>
      <c r="R57" s="52" t="s">
        <v>50</v>
      </c>
      <c r="S57" s="90" t="s">
        <v>67</v>
      </c>
      <c r="T57" s="117" t="s">
        <v>173</v>
      </c>
      <c r="U57" s="118"/>
      <c r="V57" s="93"/>
      <c r="W57" s="94"/>
      <c r="AF57" s="95"/>
    </row>
    <row r="58" spans="2:32" s="55" customFormat="1" ht="51" customHeight="1">
      <c r="B58" s="92" t="s">
        <v>68</v>
      </c>
      <c r="C58" s="42" t="s">
        <v>94</v>
      </c>
      <c r="D58" s="43">
        <v>206135904</v>
      </c>
      <c r="E58" s="44" t="s">
        <v>89</v>
      </c>
      <c r="F58" s="44" t="s">
        <v>63</v>
      </c>
      <c r="G58" s="112" t="s">
        <v>62</v>
      </c>
      <c r="H58" s="108" t="s">
        <v>94</v>
      </c>
      <c r="I58" s="89">
        <v>44530</v>
      </c>
      <c r="J58" s="47" t="s">
        <v>49</v>
      </c>
      <c r="K58" s="48" t="s">
        <v>96</v>
      </c>
      <c r="L58" s="89">
        <v>44529</v>
      </c>
      <c r="M58" s="49">
        <v>1285.04</v>
      </c>
      <c r="N58" s="91">
        <v>0</v>
      </c>
      <c r="O58" s="49">
        <f t="shared" si="9"/>
        <v>1285.04</v>
      </c>
      <c r="P58" s="50">
        <f t="shared" si="10"/>
        <v>7.6190476190476197E-2</v>
      </c>
      <c r="Q58" s="51">
        <v>97.907809523809533</v>
      </c>
      <c r="R58" s="52" t="s">
        <v>50</v>
      </c>
      <c r="S58" s="90" t="s">
        <v>67</v>
      </c>
      <c r="T58" s="117" t="s">
        <v>173</v>
      </c>
      <c r="U58" s="118"/>
      <c r="V58" s="93"/>
      <c r="W58" s="94"/>
      <c r="AF58" s="95"/>
    </row>
    <row r="59" spans="2:32" s="55" customFormat="1" ht="51" customHeight="1">
      <c r="B59" s="92" t="s">
        <v>68</v>
      </c>
      <c r="C59" s="42" t="s">
        <v>94</v>
      </c>
      <c r="D59" s="43">
        <v>176758593</v>
      </c>
      <c r="E59" s="44" t="s">
        <v>71</v>
      </c>
      <c r="F59" s="44" t="s">
        <v>63</v>
      </c>
      <c r="G59" s="112" t="s">
        <v>62</v>
      </c>
      <c r="H59" s="108" t="s">
        <v>94</v>
      </c>
      <c r="I59" s="89">
        <v>44530</v>
      </c>
      <c r="J59" s="47" t="s">
        <v>49</v>
      </c>
      <c r="K59" s="48" t="s">
        <v>96</v>
      </c>
      <c r="L59" s="89">
        <v>44529</v>
      </c>
      <c r="M59" s="49">
        <v>3987.5362500000001</v>
      </c>
      <c r="N59" s="91">
        <v>0</v>
      </c>
      <c r="O59" s="49">
        <f t="shared" si="9"/>
        <v>3987.5362500000001</v>
      </c>
      <c r="P59" s="50">
        <f t="shared" si="10"/>
        <v>1</v>
      </c>
      <c r="Q59" s="51">
        <v>3987.5362500000001</v>
      </c>
      <c r="R59" s="52" t="s">
        <v>50</v>
      </c>
      <c r="S59" s="90" t="s">
        <v>67</v>
      </c>
      <c r="T59" s="117" t="s">
        <v>173</v>
      </c>
      <c r="U59" s="118"/>
      <c r="V59" s="93"/>
      <c r="W59" s="94"/>
      <c r="AF59" s="95"/>
    </row>
    <row r="60" spans="2:32" s="55" customFormat="1" ht="51" customHeight="1">
      <c r="B60" s="92" t="s">
        <v>68</v>
      </c>
      <c r="C60" s="42" t="s">
        <v>94</v>
      </c>
      <c r="D60" s="43">
        <v>194730824</v>
      </c>
      <c r="E60" s="44" t="s">
        <v>72</v>
      </c>
      <c r="F60" s="44" t="s">
        <v>63</v>
      </c>
      <c r="G60" s="112" t="s">
        <v>62</v>
      </c>
      <c r="H60" s="108" t="s">
        <v>94</v>
      </c>
      <c r="I60" s="89">
        <v>44530</v>
      </c>
      <c r="J60" s="47" t="s">
        <v>49</v>
      </c>
      <c r="K60" s="48" t="s">
        <v>96</v>
      </c>
      <c r="L60" s="89">
        <v>44529</v>
      </c>
      <c r="M60" s="49">
        <v>3474.09</v>
      </c>
      <c r="N60" s="91">
        <v>0</v>
      </c>
      <c r="O60" s="49">
        <f t="shared" si="9"/>
        <v>3474.09</v>
      </c>
      <c r="P60" s="50">
        <f t="shared" si="10"/>
        <v>0.57142733780644717</v>
      </c>
      <c r="Q60" s="51">
        <v>1985.19</v>
      </c>
      <c r="R60" s="52" t="s">
        <v>50</v>
      </c>
      <c r="S60" s="90" t="s">
        <v>67</v>
      </c>
      <c r="T60" s="117" t="s">
        <v>173</v>
      </c>
      <c r="U60" s="118"/>
      <c r="V60" s="93"/>
      <c r="W60" s="94"/>
      <c r="AF60" s="95"/>
    </row>
    <row r="61" spans="2:32" s="55" customFormat="1" ht="51" customHeight="1">
      <c r="B61" s="92" t="s">
        <v>68</v>
      </c>
      <c r="C61" s="42" t="s">
        <v>94</v>
      </c>
      <c r="D61" s="43">
        <v>192954849</v>
      </c>
      <c r="E61" s="44" t="s">
        <v>73</v>
      </c>
      <c r="F61" s="44" t="s">
        <v>63</v>
      </c>
      <c r="G61" s="112" t="s">
        <v>62</v>
      </c>
      <c r="H61" s="108" t="s">
        <v>94</v>
      </c>
      <c r="I61" s="89">
        <v>44530</v>
      </c>
      <c r="J61" s="47" t="s">
        <v>49</v>
      </c>
      <c r="K61" s="48" t="s">
        <v>96</v>
      </c>
      <c r="L61" s="89">
        <v>44529</v>
      </c>
      <c r="M61" s="49">
        <v>3958.4850000000001</v>
      </c>
      <c r="N61" s="91">
        <v>0</v>
      </c>
      <c r="O61" s="49">
        <f t="shared" si="9"/>
        <v>3958.4850000000001</v>
      </c>
      <c r="P61" s="50">
        <f t="shared" si="10"/>
        <v>0.41025641025641024</v>
      </c>
      <c r="Q61" s="51">
        <v>1623.9938461538461</v>
      </c>
      <c r="R61" s="52" t="s">
        <v>50</v>
      </c>
      <c r="S61" s="90" t="s">
        <v>67</v>
      </c>
      <c r="T61" s="117" t="s">
        <v>173</v>
      </c>
      <c r="U61" s="118"/>
      <c r="V61" s="93"/>
      <c r="W61" s="94"/>
      <c r="AF61" s="95"/>
    </row>
    <row r="62" spans="2:32" s="55" customFormat="1" ht="51" customHeight="1">
      <c r="B62" s="92" t="s">
        <v>68</v>
      </c>
      <c r="C62" s="42" t="s">
        <v>94</v>
      </c>
      <c r="D62" s="43">
        <v>185359434</v>
      </c>
      <c r="E62" s="44" t="s">
        <v>74</v>
      </c>
      <c r="F62" s="44" t="s">
        <v>63</v>
      </c>
      <c r="G62" s="112" t="s">
        <v>62</v>
      </c>
      <c r="H62" s="108" t="s">
        <v>94</v>
      </c>
      <c r="I62" s="89">
        <v>44530</v>
      </c>
      <c r="J62" s="47" t="s">
        <v>49</v>
      </c>
      <c r="K62" s="48" t="s">
        <v>96</v>
      </c>
      <c r="L62" s="89">
        <v>44529</v>
      </c>
      <c r="M62" s="49">
        <v>1443.27</v>
      </c>
      <c r="N62" s="91">
        <v>0</v>
      </c>
      <c r="O62" s="49">
        <f t="shared" si="9"/>
        <v>1443.27</v>
      </c>
      <c r="P62" s="50">
        <f t="shared" si="10"/>
        <v>0.36584977169898908</v>
      </c>
      <c r="Q62" s="51">
        <v>528.02</v>
      </c>
      <c r="R62" s="52" t="s">
        <v>50</v>
      </c>
      <c r="S62" s="90" t="s">
        <v>67</v>
      </c>
      <c r="T62" s="117" t="s">
        <v>173</v>
      </c>
      <c r="U62" s="118"/>
      <c r="V62" s="93"/>
      <c r="W62" s="94"/>
      <c r="AF62" s="95"/>
    </row>
    <row r="63" spans="2:32" s="55" customFormat="1" ht="51" customHeight="1">
      <c r="B63" s="92">
        <v>17</v>
      </c>
      <c r="C63" s="42" t="s">
        <v>94</v>
      </c>
      <c r="D63" s="43">
        <v>107371847</v>
      </c>
      <c r="E63" s="44" t="s">
        <v>70</v>
      </c>
      <c r="F63" s="44" t="s">
        <v>63</v>
      </c>
      <c r="G63" s="112" t="s">
        <v>62</v>
      </c>
      <c r="H63" s="108" t="s">
        <v>94</v>
      </c>
      <c r="I63" s="89">
        <v>44530</v>
      </c>
      <c r="J63" s="47" t="s">
        <v>49</v>
      </c>
      <c r="K63" s="48" t="s">
        <v>96</v>
      </c>
      <c r="L63" s="89">
        <v>44529</v>
      </c>
      <c r="M63" s="49">
        <v>4459.6400000000003</v>
      </c>
      <c r="N63" s="91">
        <v>0</v>
      </c>
      <c r="O63" s="49">
        <f t="shared" si="9"/>
        <v>4459.6400000000003</v>
      </c>
      <c r="P63" s="50">
        <f t="shared" ref="P63:P64" si="11">+Q63/O63</f>
        <v>9.9999103066615233E-2</v>
      </c>
      <c r="Q63" s="51">
        <v>445.96</v>
      </c>
      <c r="R63" s="52" t="s">
        <v>50</v>
      </c>
      <c r="S63" s="90" t="s">
        <v>67</v>
      </c>
      <c r="T63" s="117" t="s">
        <v>173</v>
      </c>
      <c r="U63" s="118"/>
      <c r="V63" s="93"/>
      <c r="W63" s="94"/>
      <c r="AF63" s="95"/>
    </row>
    <row r="64" spans="2:32" s="55" customFormat="1" ht="51" customHeight="1">
      <c r="B64" s="92">
        <v>17</v>
      </c>
      <c r="C64" s="42" t="s">
        <v>94</v>
      </c>
      <c r="D64" s="43">
        <v>232292663</v>
      </c>
      <c r="E64" s="44" t="s">
        <v>75</v>
      </c>
      <c r="F64" s="44" t="s">
        <v>63</v>
      </c>
      <c r="G64" s="112" t="s">
        <v>62</v>
      </c>
      <c r="H64" s="108" t="s">
        <v>94</v>
      </c>
      <c r="I64" s="89">
        <v>44530</v>
      </c>
      <c r="J64" s="47" t="s">
        <v>49</v>
      </c>
      <c r="K64" s="48" t="s">
        <v>96</v>
      </c>
      <c r="L64" s="89">
        <v>44529</v>
      </c>
      <c r="M64" s="49">
        <v>2284.77</v>
      </c>
      <c r="N64" s="91">
        <v>0</v>
      </c>
      <c r="O64" s="49">
        <f t="shared" si="9"/>
        <v>2284.77</v>
      </c>
      <c r="P64" s="50">
        <f t="shared" si="11"/>
        <v>9.8902734192063094E-2</v>
      </c>
      <c r="Q64" s="51">
        <v>225.97</v>
      </c>
      <c r="R64" s="52" t="s">
        <v>50</v>
      </c>
      <c r="S64" s="90" t="s">
        <v>67</v>
      </c>
      <c r="T64" s="117" t="s">
        <v>173</v>
      </c>
      <c r="U64" s="118"/>
      <c r="V64" s="53"/>
      <c r="W64" s="54"/>
      <c r="AF64" s="56"/>
    </row>
    <row r="65" spans="2:32" s="55" customFormat="1" ht="51" customHeight="1">
      <c r="B65" s="92">
        <v>20</v>
      </c>
      <c r="C65" s="42" t="s">
        <v>94</v>
      </c>
      <c r="D65" s="43">
        <v>107371847</v>
      </c>
      <c r="E65" s="44" t="s">
        <v>70</v>
      </c>
      <c r="F65" s="44" t="s">
        <v>63</v>
      </c>
      <c r="G65" s="112" t="s">
        <v>62</v>
      </c>
      <c r="H65" s="108" t="s">
        <v>94</v>
      </c>
      <c r="I65" s="89">
        <v>44530</v>
      </c>
      <c r="J65" s="47" t="s">
        <v>49</v>
      </c>
      <c r="K65" s="48" t="s">
        <v>96</v>
      </c>
      <c r="L65" s="89">
        <v>44529</v>
      </c>
      <c r="M65" s="49">
        <v>4459.6400000000003</v>
      </c>
      <c r="N65" s="91">
        <v>0</v>
      </c>
      <c r="O65" s="49">
        <f t="shared" si="9"/>
        <v>4459.6400000000003</v>
      </c>
      <c r="P65" s="50">
        <f t="shared" ref="P65:P67" si="12">+Q65/O65</f>
        <v>9.9999103066615233E-2</v>
      </c>
      <c r="Q65" s="51">
        <v>445.96</v>
      </c>
      <c r="R65" s="52" t="s">
        <v>50</v>
      </c>
      <c r="S65" s="90" t="s">
        <v>67</v>
      </c>
      <c r="T65" s="117" t="s">
        <v>173</v>
      </c>
      <c r="U65" s="118"/>
      <c r="V65" s="93"/>
      <c r="W65" s="94"/>
      <c r="AF65" s="95"/>
    </row>
    <row r="66" spans="2:32" s="55" customFormat="1" ht="51" customHeight="1">
      <c r="B66" s="92">
        <v>20</v>
      </c>
      <c r="C66" s="42" t="s">
        <v>94</v>
      </c>
      <c r="D66" s="43">
        <v>232292663</v>
      </c>
      <c r="E66" s="44" t="s">
        <v>75</v>
      </c>
      <c r="F66" s="44" t="s">
        <v>63</v>
      </c>
      <c r="G66" s="112" t="s">
        <v>62</v>
      </c>
      <c r="H66" s="108" t="s">
        <v>94</v>
      </c>
      <c r="I66" s="89">
        <v>44530</v>
      </c>
      <c r="J66" s="47" t="s">
        <v>49</v>
      </c>
      <c r="K66" s="48" t="s">
        <v>96</v>
      </c>
      <c r="L66" s="89">
        <v>44529</v>
      </c>
      <c r="M66" s="49">
        <v>2284.77</v>
      </c>
      <c r="N66" s="91">
        <v>0</v>
      </c>
      <c r="O66" s="49">
        <f t="shared" si="9"/>
        <v>2284.77</v>
      </c>
      <c r="P66" s="50">
        <f t="shared" si="12"/>
        <v>0.11538579375604546</v>
      </c>
      <c r="Q66" s="51">
        <v>263.63</v>
      </c>
      <c r="R66" s="52" t="s">
        <v>50</v>
      </c>
      <c r="S66" s="90" t="s">
        <v>67</v>
      </c>
      <c r="T66" s="117" t="s">
        <v>173</v>
      </c>
      <c r="U66" s="118"/>
      <c r="V66" s="53"/>
      <c r="W66" s="54"/>
      <c r="AF66" s="56"/>
    </row>
    <row r="67" spans="2:32" s="55" customFormat="1" ht="51" customHeight="1">
      <c r="B67" s="92">
        <v>20</v>
      </c>
      <c r="C67" s="42" t="s">
        <v>94</v>
      </c>
      <c r="D67" s="43">
        <v>148590837</v>
      </c>
      <c r="E67" s="44" t="s">
        <v>90</v>
      </c>
      <c r="F67" s="44" t="s">
        <v>63</v>
      </c>
      <c r="G67" s="112" t="s">
        <v>62</v>
      </c>
      <c r="H67" s="108" t="s">
        <v>94</v>
      </c>
      <c r="I67" s="89">
        <v>44530</v>
      </c>
      <c r="J67" s="47" t="s">
        <v>49</v>
      </c>
      <c r="K67" s="48" t="s">
        <v>96</v>
      </c>
      <c r="L67" s="89">
        <v>44529</v>
      </c>
      <c r="M67" s="49">
        <v>2794.48</v>
      </c>
      <c r="N67" s="91">
        <v>0</v>
      </c>
      <c r="O67" s="49">
        <f t="shared" si="9"/>
        <v>2794.48</v>
      </c>
      <c r="P67" s="50">
        <f t="shared" si="12"/>
        <v>0.21276588130886606</v>
      </c>
      <c r="Q67" s="51">
        <v>594.57000000000005</v>
      </c>
      <c r="R67" s="52" t="s">
        <v>50</v>
      </c>
      <c r="S67" s="90" t="s">
        <v>67</v>
      </c>
      <c r="T67" s="117" t="s">
        <v>173</v>
      </c>
      <c r="U67" s="118"/>
      <c r="V67" s="53"/>
      <c r="W67" s="54"/>
      <c r="AF67" s="56"/>
    </row>
    <row r="68" spans="2:32" s="55" customFormat="1" ht="51" customHeight="1">
      <c r="B68" s="92">
        <v>35</v>
      </c>
      <c r="C68" s="42" t="s">
        <v>94</v>
      </c>
      <c r="D68" s="43">
        <v>176885943</v>
      </c>
      <c r="E68" s="44" t="s">
        <v>77</v>
      </c>
      <c r="F68" s="44" t="s">
        <v>63</v>
      </c>
      <c r="G68" s="112" t="s">
        <v>62</v>
      </c>
      <c r="H68" s="108" t="s">
        <v>94</v>
      </c>
      <c r="I68" s="89">
        <v>44530</v>
      </c>
      <c r="J68" s="47" t="s">
        <v>49</v>
      </c>
      <c r="K68" s="48" t="s">
        <v>96</v>
      </c>
      <c r="L68" s="89">
        <v>44529</v>
      </c>
      <c r="M68" s="49">
        <v>895.65</v>
      </c>
      <c r="N68" s="91">
        <v>0</v>
      </c>
      <c r="O68" s="49">
        <f t="shared" si="9"/>
        <v>895.65</v>
      </c>
      <c r="P68" s="50">
        <f>+Q68/O68</f>
        <v>0.88888516719700783</v>
      </c>
      <c r="Q68" s="51">
        <v>796.13</v>
      </c>
      <c r="R68" s="52" t="s">
        <v>50</v>
      </c>
      <c r="S68" s="90" t="s">
        <v>67</v>
      </c>
      <c r="T68" s="117" t="s">
        <v>173</v>
      </c>
      <c r="U68" s="118"/>
      <c r="V68" s="93"/>
      <c r="W68" s="94"/>
      <c r="AF68" s="95"/>
    </row>
    <row r="69" spans="2:32" s="55" customFormat="1" ht="51" customHeight="1">
      <c r="B69" s="92">
        <v>38</v>
      </c>
      <c r="C69" s="42" t="s">
        <v>94</v>
      </c>
      <c r="D69" s="43">
        <v>148590837</v>
      </c>
      <c r="E69" s="44" t="s">
        <v>90</v>
      </c>
      <c r="F69" s="44" t="s">
        <v>63</v>
      </c>
      <c r="G69" s="112" t="s">
        <v>62</v>
      </c>
      <c r="H69" s="108" t="s">
        <v>94</v>
      </c>
      <c r="I69" s="89">
        <v>44530</v>
      </c>
      <c r="J69" s="47" t="s">
        <v>49</v>
      </c>
      <c r="K69" s="48" t="s">
        <v>96</v>
      </c>
      <c r="L69" s="89">
        <v>44529</v>
      </c>
      <c r="M69" s="49">
        <v>2794.48</v>
      </c>
      <c r="N69" s="91">
        <v>0</v>
      </c>
      <c r="O69" s="49">
        <f t="shared" ref="O69" si="13">IF(M69="","",M69*(1+N69))</f>
        <v>2794.48</v>
      </c>
      <c r="P69" s="50">
        <f t="shared" ref="P69" si="14">+Q69/O69</f>
        <v>0.10638115141278519</v>
      </c>
      <c r="Q69" s="51">
        <v>297.27999999999997</v>
      </c>
      <c r="R69" s="52" t="s">
        <v>50</v>
      </c>
      <c r="S69" s="90" t="s">
        <v>67</v>
      </c>
      <c r="T69" s="117" t="s">
        <v>173</v>
      </c>
      <c r="U69" s="118"/>
      <c r="V69" s="53"/>
      <c r="W69" s="54"/>
      <c r="AF69" s="56"/>
    </row>
    <row r="70" spans="2:32" s="55" customFormat="1" ht="51" customHeight="1">
      <c r="B70" s="92">
        <v>45</v>
      </c>
      <c r="C70" s="42" t="s">
        <v>94</v>
      </c>
      <c r="D70" s="43">
        <v>176885943</v>
      </c>
      <c r="E70" s="44" t="s">
        <v>77</v>
      </c>
      <c r="F70" s="44" t="s">
        <v>63</v>
      </c>
      <c r="G70" s="112" t="s">
        <v>62</v>
      </c>
      <c r="H70" s="108" t="s">
        <v>94</v>
      </c>
      <c r="I70" s="89">
        <v>44530</v>
      </c>
      <c r="J70" s="47" t="s">
        <v>49</v>
      </c>
      <c r="K70" s="48" t="s">
        <v>96</v>
      </c>
      <c r="L70" s="89">
        <v>44529</v>
      </c>
      <c r="M70" s="49">
        <v>895.65</v>
      </c>
      <c r="N70" s="91">
        <v>0</v>
      </c>
      <c r="O70" s="49">
        <f t="shared" si="9"/>
        <v>895.65</v>
      </c>
      <c r="P70" s="50">
        <f>+Q70/O70</f>
        <v>0.11111483280299224</v>
      </c>
      <c r="Q70" s="51">
        <v>99.52</v>
      </c>
      <c r="R70" s="52" t="s">
        <v>50</v>
      </c>
      <c r="S70" s="90" t="s">
        <v>67</v>
      </c>
      <c r="T70" s="117" t="s">
        <v>173</v>
      </c>
      <c r="U70" s="118"/>
      <c r="V70" s="93"/>
      <c r="W70" s="94"/>
      <c r="AF70" s="95"/>
    </row>
    <row r="71" spans="2:32" s="55" customFormat="1" ht="51" customHeight="1">
      <c r="B71" s="92">
        <v>46</v>
      </c>
      <c r="C71" s="42" t="s">
        <v>94</v>
      </c>
      <c r="D71" s="43">
        <v>130588776</v>
      </c>
      <c r="E71" s="44" t="s">
        <v>76</v>
      </c>
      <c r="F71" s="44" t="s">
        <v>63</v>
      </c>
      <c r="G71" s="112" t="s">
        <v>62</v>
      </c>
      <c r="H71" s="108" t="s">
        <v>94</v>
      </c>
      <c r="I71" s="89">
        <v>44530</v>
      </c>
      <c r="J71" s="47" t="s">
        <v>49</v>
      </c>
      <c r="K71" s="48" t="s">
        <v>96</v>
      </c>
      <c r="L71" s="89">
        <v>44529</v>
      </c>
      <c r="M71" s="49">
        <v>3485.14</v>
      </c>
      <c r="N71" s="91">
        <v>0</v>
      </c>
      <c r="O71" s="49">
        <f t="shared" si="9"/>
        <v>3485.14</v>
      </c>
      <c r="P71" s="50">
        <f>+Q71/O71</f>
        <v>0.19047728355245416</v>
      </c>
      <c r="Q71" s="51">
        <v>663.84</v>
      </c>
      <c r="R71" s="52" t="s">
        <v>50</v>
      </c>
      <c r="S71" s="90" t="s">
        <v>67</v>
      </c>
      <c r="T71" s="117" t="s">
        <v>173</v>
      </c>
      <c r="U71" s="118"/>
      <c r="V71" s="93"/>
      <c r="W71" s="94"/>
      <c r="AF71" s="95"/>
    </row>
    <row r="72" spans="2:32" s="55" customFormat="1" ht="51" customHeight="1">
      <c r="B72" s="92">
        <v>46</v>
      </c>
      <c r="C72" s="42" t="s">
        <v>94</v>
      </c>
      <c r="D72" s="43">
        <v>212712870</v>
      </c>
      <c r="E72" s="44" t="s">
        <v>97</v>
      </c>
      <c r="F72" s="44" t="s">
        <v>63</v>
      </c>
      <c r="G72" s="112" t="s">
        <v>62</v>
      </c>
      <c r="H72" s="108" t="s">
        <v>94</v>
      </c>
      <c r="I72" s="89">
        <v>44530</v>
      </c>
      <c r="J72" s="47" t="s">
        <v>49</v>
      </c>
      <c r="K72" s="48" t="s">
        <v>96</v>
      </c>
      <c r="L72" s="89">
        <v>44529</v>
      </c>
      <c r="M72" s="49">
        <v>2219.13</v>
      </c>
      <c r="N72" s="91">
        <v>0</v>
      </c>
      <c r="O72" s="49">
        <f t="shared" ref="O72:O74" si="15">IF(M72="","",M72*(1+N72))</f>
        <v>2219.13</v>
      </c>
      <c r="P72" s="50">
        <f t="shared" ref="P72:P75" si="16">+Q72/O72</f>
        <v>0.17042714937835998</v>
      </c>
      <c r="Q72" s="51">
        <v>378.2</v>
      </c>
      <c r="R72" s="52" t="s">
        <v>50</v>
      </c>
      <c r="S72" s="90" t="s">
        <v>67</v>
      </c>
      <c r="T72" s="117" t="s">
        <v>173</v>
      </c>
      <c r="U72" s="118"/>
      <c r="V72" s="93"/>
      <c r="W72" s="94"/>
      <c r="AF72" s="95"/>
    </row>
    <row r="73" spans="2:32" s="55" customFormat="1" ht="51" customHeight="1">
      <c r="B73" s="92">
        <v>46</v>
      </c>
      <c r="C73" s="42" t="s">
        <v>94</v>
      </c>
      <c r="D73" s="43">
        <v>107371847</v>
      </c>
      <c r="E73" s="44" t="s">
        <v>70</v>
      </c>
      <c r="F73" s="44" t="s">
        <v>63</v>
      </c>
      <c r="G73" s="112" t="s">
        <v>62</v>
      </c>
      <c r="H73" s="108" t="s">
        <v>94</v>
      </c>
      <c r="I73" s="89">
        <v>44530</v>
      </c>
      <c r="J73" s="47" t="s">
        <v>49</v>
      </c>
      <c r="K73" s="48" t="s">
        <v>96</v>
      </c>
      <c r="L73" s="89">
        <v>44529</v>
      </c>
      <c r="M73" s="49">
        <v>4459.6400000000003</v>
      </c>
      <c r="N73" s="91">
        <v>0</v>
      </c>
      <c r="O73" s="49">
        <f t="shared" si="15"/>
        <v>4459.6400000000003</v>
      </c>
      <c r="P73" s="50">
        <f t="shared" si="16"/>
        <v>4.9999551533307617E-2</v>
      </c>
      <c r="Q73" s="51">
        <v>222.98</v>
      </c>
      <c r="R73" s="52" t="s">
        <v>50</v>
      </c>
      <c r="S73" s="90" t="s">
        <v>67</v>
      </c>
      <c r="T73" s="117" t="s">
        <v>173</v>
      </c>
      <c r="U73" s="118"/>
      <c r="V73" s="93"/>
      <c r="W73" s="94"/>
      <c r="AF73" s="95"/>
    </row>
    <row r="74" spans="2:32" s="55" customFormat="1" ht="51" customHeight="1">
      <c r="B74" s="92">
        <v>48</v>
      </c>
      <c r="C74" s="42" t="s">
        <v>94</v>
      </c>
      <c r="D74" s="43">
        <v>130588776</v>
      </c>
      <c r="E74" s="44" t="s">
        <v>76</v>
      </c>
      <c r="F74" s="44" t="s">
        <v>63</v>
      </c>
      <c r="G74" s="112" t="s">
        <v>62</v>
      </c>
      <c r="H74" s="108" t="s">
        <v>94</v>
      </c>
      <c r="I74" s="89">
        <v>44530</v>
      </c>
      <c r="J74" s="47" t="s">
        <v>49</v>
      </c>
      <c r="K74" s="48" t="s">
        <v>96</v>
      </c>
      <c r="L74" s="89">
        <v>44529</v>
      </c>
      <c r="M74" s="49">
        <v>3485.14</v>
      </c>
      <c r="N74" s="91">
        <v>0</v>
      </c>
      <c r="O74" s="49">
        <f t="shared" si="15"/>
        <v>3485.14</v>
      </c>
      <c r="P74" s="50">
        <f>+Q74/O74</f>
        <v>0.1523812529769249</v>
      </c>
      <c r="Q74" s="51">
        <v>531.07000000000005</v>
      </c>
      <c r="R74" s="52" t="s">
        <v>50</v>
      </c>
      <c r="S74" s="90" t="s">
        <v>67</v>
      </c>
      <c r="T74" s="117" t="s">
        <v>173</v>
      </c>
      <c r="U74" s="118"/>
      <c r="V74" s="93"/>
      <c r="W74" s="94"/>
      <c r="AF74" s="95"/>
    </row>
    <row r="75" spans="2:32" s="55" customFormat="1" ht="51" customHeight="1">
      <c r="B75" s="92">
        <v>48</v>
      </c>
      <c r="C75" s="42" t="s">
        <v>94</v>
      </c>
      <c r="D75" s="43">
        <v>212712870</v>
      </c>
      <c r="E75" s="44" t="s">
        <v>97</v>
      </c>
      <c r="F75" s="44" t="s">
        <v>63</v>
      </c>
      <c r="G75" s="112" t="s">
        <v>62</v>
      </c>
      <c r="H75" s="108" t="s">
        <v>94</v>
      </c>
      <c r="I75" s="89">
        <v>44530</v>
      </c>
      <c r="J75" s="47" t="s">
        <v>49</v>
      </c>
      <c r="K75" s="48" t="s">
        <v>96</v>
      </c>
      <c r="L75" s="89">
        <v>44529</v>
      </c>
      <c r="M75" s="49">
        <v>2219.13</v>
      </c>
      <c r="N75" s="91">
        <v>0</v>
      </c>
      <c r="O75" s="49">
        <f t="shared" ref="O75" si="17">IF(M75="","",M75*(1+N75))</f>
        <v>2219.13</v>
      </c>
      <c r="P75" s="50">
        <f t="shared" si="16"/>
        <v>8.5213574689179991E-2</v>
      </c>
      <c r="Q75" s="51">
        <v>189.1</v>
      </c>
      <c r="R75" s="52" t="s">
        <v>50</v>
      </c>
      <c r="S75" s="90" t="s">
        <v>67</v>
      </c>
      <c r="T75" s="117" t="s">
        <v>173</v>
      </c>
      <c r="U75" s="118"/>
      <c r="V75" s="93"/>
      <c r="W75" s="94"/>
      <c r="AF75" s="95"/>
    </row>
    <row r="76" spans="2:32" s="55" customFormat="1" ht="51" customHeight="1">
      <c r="B76" s="92">
        <v>57</v>
      </c>
      <c r="C76" s="42" t="s">
        <v>94</v>
      </c>
      <c r="D76" s="43">
        <v>232292663</v>
      </c>
      <c r="E76" s="44" t="s">
        <v>75</v>
      </c>
      <c r="F76" s="44" t="s">
        <v>63</v>
      </c>
      <c r="G76" s="112" t="s">
        <v>62</v>
      </c>
      <c r="H76" s="108" t="s">
        <v>94</v>
      </c>
      <c r="I76" s="89">
        <v>44530</v>
      </c>
      <c r="J76" s="47" t="s">
        <v>49</v>
      </c>
      <c r="K76" s="48" t="s">
        <v>96</v>
      </c>
      <c r="L76" s="89">
        <v>44529</v>
      </c>
      <c r="M76" s="49">
        <v>2284.77</v>
      </c>
      <c r="N76" s="91">
        <v>0</v>
      </c>
      <c r="O76" s="49">
        <f t="shared" si="9"/>
        <v>2284.77</v>
      </c>
      <c r="P76" s="50">
        <f t="shared" ref="P76" si="18">+Q76/O76</f>
        <v>4.9449178691947114E-2</v>
      </c>
      <c r="Q76" s="51">
        <v>112.98</v>
      </c>
      <c r="R76" s="52" t="s">
        <v>50</v>
      </c>
      <c r="S76" s="90" t="s">
        <v>67</v>
      </c>
      <c r="T76" s="117" t="s">
        <v>173</v>
      </c>
      <c r="U76" s="118"/>
      <c r="V76" s="93"/>
      <c r="W76" s="94"/>
      <c r="AF76" s="95"/>
    </row>
    <row r="77" spans="2:32" s="55" customFormat="1" ht="51" customHeight="1">
      <c r="B77" s="92">
        <v>58</v>
      </c>
      <c r="C77" s="42" t="s">
        <v>94</v>
      </c>
      <c r="D77" s="43">
        <v>194730824</v>
      </c>
      <c r="E77" s="44" t="s">
        <v>72</v>
      </c>
      <c r="F77" s="44" t="s">
        <v>63</v>
      </c>
      <c r="G77" s="112" t="s">
        <v>62</v>
      </c>
      <c r="H77" s="108" t="s">
        <v>94</v>
      </c>
      <c r="I77" s="89">
        <v>44530</v>
      </c>
      <c r="J77" s="47" t="s">
        <v>49</v>
      </c>
      <c r="K77" s="48" t="s">
        <v>96</v>
      </c>
      <c r="L77" s="89">
        <v>44529</v>
      </c>
      <c r="M77" s="49">
        <v>3474.09</v>
      </c>
      <c r="N77" s="91">
        <v>0</v>
      </c>
      <c r="O77" s="49">
        <f t="shared" si="9"/>
        <v>3474.09</v>
      </c>
      <c r="P77" s="50">
        <f t="shared" ref="P77" si="19">+Q77/O77</f>
        <v>4.7618225204298106E-2</v>
      </c>
      <c r="Q77" s="51">
        <v>165.43</v>
      </c>
      <c r="R77" s="52" t="s">
        <v>50</v>
      </c>
      <c r="S77" s="90" t="s">
        <v>67</v>
      </c>
      <c r="T77" s="117" t="s">
        <v>173</v>
      </c>
      <c r="U77" s="118"/>
      <c r="V77" s="93"/>
      <c r="W77" s="94"/>
      <c r="AF77" s="95"/>
    </row>
    <row r="78" spans="2:32" s="55" customFormat="1" ht="51" customHeight="1">
      <c r="B78" s="92">
        <v>59</v>
      </c>
      <c r="C78" s="42" t="s">
        <v>94</v>
      </c>
      <c r="D78" s="43">
        <v>194730824</v>
      </c>
      <c r="E78" s="44" t="s">
        <v>72</v>
      </c>
      <c r="F78" s="44" t="s">
        <v>63</v>
      </c>
      <c r="G78" s="112" t="s">
        <v>62</v>
      </c>
      <c r="H78" s="108" t="s">
        <v>94</v>
      </c>
      <c r="I78" s="89">
        <v>44530</v>
      </c>
      <c r="J78" s="47" t="s">
        <v>49</v>
      </c>
      <c r="K78" s="48" t="s">
        <v>96</v>
      </c>
      <c r="L78" s="89">
        <v>44529</v>
      </c>
      <c r="M78" s="49">
        <v>3474.09</v>
      </c>
      <c r="N78" s="91">
        <v>0</v>
      </c>
      <c r="O78" s="49">
        <f t="shared" si="9"/>
        <v>3474.09</v>
      </c>
      <c r="P78" s="50">
        <f t="shared" ref="P78:P79" si="20">+Q78/O78</f>
        <v>9.5239328860219505E-2</v>
      </c>
      <c r="Q78" s="51">
        <v>330.87</v>
      </c>
      <c r="R78" s="52" t="s">
        <v>50</v>
      </c>
      <c r="S78" s="90" t="s">
        <v>67</v>
      </c>
      <c r="T78" s="117" t="s">
        <v>173</v>
      </c>
      <c r="U78" s="118"/>
      <c r="V78" s="93"/>
      <c r="W78" s="94"/>
      <c r="AF78" s="95"/>
    </row>
    <row r="79" spans="2:32" s="55" customFormat="1" ht="51" customHeight="1">
      <c r="B79" s="92">
        <v>61</v>
      </c>
      <c r="C79" s="42" t="s">
        <v>94</v>
      </c>
      <c r="D79" s="43">
        <v>194730824</v>
      </c>
      <c r="E79" s="44" t="s">
        <v>72</v>
      </c>
      <c r="F79" s="44" t="s">
        <v>63</v>
      </c>
      <c r="G79" s="112" t="s">
        <v>62</v>
      </c>
      <c r="H79" s="108" t="s">
        <v>94</v>
      </c>
      <c r="I79" s="89">
        <v>44530</v>
      </c>
      <c r="J79" s="47" t="s">
        <v>49</v>
      </c>
      <c r="K79" s="48" t="s">
        <v>96</v>
      </c>
      <c r="L79" s="89">
        <v>44529</v>
      </c>
      <c r="M79" s="49">
        <v>3474.09</v>
      </c>
      <c r="N79" s="91">
        <v>0</v>
      </c>
      <c r="O79" s="49">
        <f t="shared" ref="O79:O82" si="21">IF(M79="","",M79*(1+N79))</f>
        <v>3474.09</v>
      </c>
      <c r="P79" s="50">
        <f t="shared" si="20"/>
        <v>4.7618225204298106E-2</v>
      </c>
      <c r="Q79" s="51">
        <v>165.43</v>
      </c>
      <c r="R79" s="52" t="s">
        <v>50</v>
      </c>
      <c r="S79" s="90" t="s">
        <v>67</v>
      </c>
      <c r="T79" s="117" t="s">
        <v>173</v>
      </c>
      <c r="U79" s="118"/>
      <c r="V79" s="93"/>
      <c r="W79" s="94"/>
      <c r="AF79" s="95"/>
    </row>
    <row r="80" spans="2:32" s="55" customFormat="1" ht="51" customHeight="1">
      <c r="B80" s="92">
        <v>62</v>
      </c>
      <c r="C80" s="42" t="s">
        <v>94</v>
      </c>
      <c r="D80" s="43">
        <v>194730824</v>
      </c>
      <c r="E80" s="44" t="s">
        <v>72</v>
      </c>
      <c r="F80" s="44" t="s">
        <v>63</v>
      </c>
      <c r="G80" s="112" t="s">
        <v>62</v>
      </c>
      <c r="H80" s="108" t="s">
        <v>94</v>
      </c>
      <c r="I80" s="89">
        <v>44530</v>
      </c>
      <c r="J80" s="47" t="s">
        <v>49</v>
      </c>
      <c r="K80" s="48" t="s">
        <v>96</v>
      </c>
      <c r="L80" s="89">
        <v>44529</v>
      </c>
      <c r="M80" s="49">
        <v>3474.09</v>
      </c>
      <c r="N80" s="91">
        <v>0</v>
      </c>
      <c r="O80" s="49">
        <f t="shared" si="21"/>
        <v>3474.09</v>
      </c>
      <c r="P80" s="50">
        <f t="shared" ref="P80:P82" si="22">+Q80/O80</f>
        <v>9.5239328860219505E-2</v>
      </c>
      <c r="Q80" s="51">
        <v>330.87</v>
      </c>
      <c r="R80" s="52" t="s">
        <v>50</v>
      </c>
      <c r="S80" s="90" t="s">
        <v>67</v>
      </c>
      <c r="T80" s="117" t="s">
        <v>173</v>
      </c>
      <c r="U80" s="118"/>
      <c r="V80" s="93"/>
      <c r="W80" s="94"/>
      <c r="AF80" s="95"/>
    </row>
    <row r="81" spans="2:32" s="55" customFormat="1" ht="51" customHeight="1">
      <c r="B81" s="92">
        <v>65</v>
      </c>
      <c r="C81" s="42" t="s">
        <v>94</v>
      </c>
      <c r="D81" s="43">
        <v>232292663</v>
      </c>
      <c r="E81" s="44" t="s">
        <v>75</v>
      </c>
      <c r="F81" s="44" t="s">
        <v>63</v>
      </c>
      <c r="G81" s="112" t="s">
        <v>62</v>
      </c>
      <c r="H81" s="108" t="s">
        <v>94</v>
      </c>
      <c r="I81" s="89">
        <v>44530</v>
      </c>
      <c r="J81" s="47" t="s">
        <v>49</v>
      </c>
      <c r="K81" s="48" t="s">
        <v>96</v>
      </c>
      <c r="L81" s="89">
        <v>44529</v>
      </c>
      <c r="M81" s="49">
        <v>2284.77</v>
      </c>
      <c r="N81" s="91">
        <v>0</v>
      </c>
      <c r="O81" s="49">
        <f t="shared" si="21"/>
        <v>2284.77</v>
      </c>
      <c r="P81" s="50">
        <f t="shared" si="22"/>
        <v>3.2966119127964738E-2</v>
      </c>
      <c r="Q81" s="51">
        <v>75.319999999999993</v>
      </c>
      <c r="R81" s="52" t="s">
        <v>50</v>
      </c>
      <c r="S81" s="90" t="s">
        <v>67</v>
      </c>
      <c r="T81" s="117" t="s">
        <v>173</v>
      </c>
      <c r="U81" s="118"/>
      <c r="V81" s="93"/>
      <c r="W81" s="94"/>
      <c r="AF81" s="95"/>
    </row>
    <row r="82" spans="2:32" s="55" customFormat="1" ht="51" customHeight="1">
      <c r="B82" s="92">
        <v>65</v>
      </c>
      <c r="C82" s="42" t="s">
        <v>94</v>
      </c>
      <c r="D82" s="43">
        <v>194730824</v>
      </c>
      <c r="E82" s="44" t="s">
        <v>72</v>
      </c>
      <c r="F82" s="44" t="s">
        <v>63</v>
      </c>
      <c r="G82" s="112" t="s">
        <v>62</v>
      </c>
      <c r="H82" s="108" t="s">
        <v>94</v>
      </c>
      <c r="I82" s="89">
        <v>44530</v>
      </c>
      <c r="J82" s="47" t="s">
        <v>49</v>
      </c>
      <c r="K82" s="48" t="s">
        <v>96</v>
      </c>
      <c r="L82" s="89">
        <v>44529</v>
      </c>
      <c r="M82" s="49">
        <v>3474.09</v>
      </c>
      <c r="N82" s="91">
        <v>0</v>
      </c>
      <c r="O82" s="49">
        <f t="shared" si="21"/>
        <v>3474.09</v>
      </c>
      <c r="P82" s="50">
        <f t="shared" si="22"/>
        <v>4.7618225204298106E-2</v>
      </c>
      <c r="Q82" s="51">
        <v>165.43</v>
      </c>
      <c r="R82" s="52" t="s">
        <v>50</v>
      </c>
      <c r="S82" s="90" t="s">
        <v>67</v>
      </c>
      <c r="T82" s="117" t="s">
        <v>173</v>
      </c>
      <c r="U82" s="118"/>
      <c r="V82" s="93"/>
      <c r="W82" s="94"/>
      <c r="AF82" s="95"/>
    </row>
    <row r="83" spans="2:32" s="55" customFormat="1" ht="51" customHeight="1">
      <c r="B83" s="92">
        <v>66</v>
      </c>
      <c r="C83" s="42" t="s">
        <v>94</v>
      </c>
      <c r="D83" s="43">
        <v>232292663</v>
      </c>
      <c r="E83" s="44" t="s">
        <v>75</v>
      </c>
      <c r="F83" s="44" t="s">
        <v>63</v>
      </c>
      <c r="G83" s="112" t="s">
        <v>62</v>
      </c>
      <c r="H83" s="108" t="s">
        <v>94</v>
      </c>
      <c r="I83" s="89">
        <v>44530</v>
      </c>
      <c r="J83" s="47" t="s">
        <v>49</v>
      </c>
      <c r="K83" s="48" t="s">
        <v>96</v>
      </c>
      <c r="L83" s="89">
        <v>44529</v>
      </c>
      <c r="M83" s="49">
        <v>2284.77</v>
      </c>
      <c r="N83" s="91">
        <v>0</v>
      </c>
      <c r="O83" s="49">
        <f t="shared" ref="O83" si="23">IF(M83="","",M83*(1+N83))</f>
        <v>2284.77</v>
      </c>
      <c r="P83" s="50">
        <f t="shared" ref="P83" si="24">+Q83/O83</f>
        <v>8.2415297819911859E-2</v>
      </c>
      <c r="Q83" s="51">
        <v>188.3</v>
      </c>
      <c r="R83" s="52" t="s">
        <v>50</v>
      </c>
      <c r="S83" s="90" t="s">
        <v>67</v>
      </c>
      <c r="T83" s="117" t="s">
        <v>173</v>
      </c>
      <c r="U83" s="118"/>
      <c r="V83" s="93"/>
      <c r="W83" s="94"/>
      <c r="AF83" s="95"/>
    </row>
    <row r="84" spans="2:32" s="55" customFormat="1" ht="51" customHeight="1">
      <c r="B84" s="92">
        <v>67</v>
      </c>
      <c r="C84" s="42" t="s">
        <v>94</v>
      </c>
      <c r="D84" s="43">
        <v>194730824</v>
      </c>
      <c r="E84" s="44" t="s">
        <v>72</v>
      </c>
      <c r="F84" s="44" t="s">
        <v>63</v>
      </c>
      <c r="G84" s="112" t="s">
        <v>62</v>
      </c>
      <c r="H84" s="108" t="s">
        <v>94</v>
      </c>
      <c r="I84" s="89">
        <v>44530</v>
      </c>
      <c r="J84" s="47" t="s">
        <v>49</v>
      </c>
      <c r="K84" s="48" t="s">
        <v>96</v>
      </c>
      <c r="L84" s="89">
        <v>44529</v>
      </c>
      <c r="M84" s="49">
        <v>3474.09</v>
      </c>
      <c r="N84" s="91">
        <v>0</v>
      </c>
      <c r="O84" s="49">
        <f t="shared" si="9"/>
        <v>3474.09</v>
      </c>
      <c r="P84" s="50">
        <f t="shared" ref="P84:P90" si="25">+Q84/O84</f>
        <v>4.7618225204298106E-2</v>
      </c>
      <c r="Q84" s="51">
        <v>165.43</v>
      </c>
      <c r="R84" s="52" t="s">
        <v>50</v>
      </c>
      <c r="S84" s="90" t="s">
        <v>67</v>
      </c>
      <c r="T84" s="117" t="s">
        <v>173</v>
      </c>
      <c r="U84" s="118"/>
      <c r="V84" s="93"/>
      <c r="W84" s="94"/>
      <c r="AF84" s="95"/>
    </row>
    <row r="85" spans="2:32" s="55" customFormat="1" ht="51" customHeight="1">
      <c r="B85" s="92">
        <v>69</v>
      </c>
      <c r="C85" s="42" t="s">
        <v>94</v>
      </c>
      <c r="D85" s="43">
        <v>232292663</v>
      </c>
      <c r="E85" s="44" t="s">
        <v>75</v>
      </c>
      <c r="F85" s="44" t="s">
        <v>63</v>
      </c>
      <c r="G85" s="112" t="s">
        <v>62</v>
      </c>
      <c r="H85" s="108" t="s">
        <v>94</v>
      </c>
      <c r="I85" s="89">
        <v>44530</v>
      </c>
      <c r="J85" s="47" t="s">
        <v>49</v>
      </c>
      <c r="K85" s="48" t="s">
        <v>96</v>
      </c>
      <c r="L85" s="89">
        <v>44529</v>
      </c>
      <c r="M85" s="49">
        <v>2284.77</v>
      </c>
      <c r="N85" s="91">
        <v>0</v>
      </c>
      <c r="O85" s="49">
        <f t="shared" si="9"/>
        <v>2284.77</v>
      </c>
      <c r="P85" s="50">
        <f t="shared" si="25"/>
        <v>4.9449178691947114E-2</v>
      </c>
      <c r="Q85" s="51">
        <v>112.98</v>
      </c>
      <c r="R85" s="52" t="s">
        <v>50</v>
      </c>
      <c r="S85" s="90" t="s">
        <v>67</v>
      </c>
      <c r="T85" s="117" t="s">
        <v>173</v>
      </c>
      <c r="U85" s="118"/>
      <c r="V85" s="93"/>
      <c r="W85" s="94"/>
      <c r="AF85" s="95"/>
    </row>
    <row r="86" spans="2:32" s="55" customFormat="1" ht="51" customHeight="1">
      <c r="B86" s="92">
        <v>69</v>
      </c>
      <c r="C86" s="42" t="s">
        <v>94</v>
      </c>
      <c r="D86" s="43">
        <v>194730824</v>
      </c>
      <c r="E86" s="44" t="s">
        <v>72</v>
      </c>
      <c r="F86" s="44" t="s">
        <v>63</v>
      </c>
      <c r="G86" s="112" t="s">
        <v>62</v>
      </c>
      <c r="H86" s="108" t="s">
        <v>94</v>
      </c>
      <c r="I86" s="89">
        <v>44530</v>
      </c>
      <c r="J86" s="47" t="s">
        <v>49</v>
      </c>
      <c r="K86" s="48" t="s">
        <v>96</v>
      </c>
      <c r="L86" s="89">
        <v>44529</v>
      </c>
      <c r="M86" s="49">
        <v>3474.09</v>
      </c>
      <c r="N86" s="91">
        <v>0</v>
      </c>
      <c r="O86" s="49">
        <f t="shared" si="9"/>
        <v>3474.09</v>
      </c>
      <c r="P86" s="50">
        <f t="shared" si="25"/>
        <v>4.7618225204298106E-2</v>
      </c>
      <c r="Q86" s="51">
        <v>165.43</v>
      </c>
      <c r="R86" s="52" t="s">
        <v>50</v>
      </c>
      <c r="S86" s="90" t="s">
        <v>67</v>
      </c>
      <c r="T86" s="117" t="s">
        <v>173</v>
      </c>
      <c r="U86" s="118"/>
      <c r="V86" s="93"/>
      <c r="W86" s="94"/>
      <c r="AF86" s="95"/>
    </row>
    <row r="87" spans="2:32" s="55" customFormat="1" ht="51" customHeight="1">
      <c r="B87" s="92">
        <v>71</v>
      </c>
      <c r="C87" s="42" t="s">
        <v>94</v>
      </c>
      <c r="D87" s="43">
        <v>130588776</v>
      </c>
      <c r="E87" s="44" t="s">
        <v>76</v>
      </c>
      <c r="F87" s="44" t="s">
        <v>63</v>
      </c>
      <c r="G87" s="112" t="s">
        <v>62</v>
      </c>
      <c r="H87" s="108" t="s">
        <v>94</v>
      </c>
      <c r="I87" s="89">
        <v>44530</v>
      </c>
      <c r="J87" s="47" t="s">
        <v>49</v>
      </c>
      <c r="K87" s="48" t="s">
        <v>96</v>
      </c>
      <c r="L87" s="89">
        <v>44529</v>
      </c>
      <c r="M87" s="49">
        <v>3485.14</v>
      </c>
      <c r="N87" s="91">
        <v>0</v>
      </c>
      <c r="O87" s="49">
        <f t="shared" si="9"/>
        <v>3485.14</v>
      </c>
      <c r="P87" s="50">
        <f>+Q87/O87</f>
        <v>3.8096030575529252E-2</v>
      </c>
      <c r="Q87" s="51">
        <v>132.77000000000001</v>
      </c>
      <c r="R87" s="52" t="s">
        <v>50</v>
      </c>
      <c r="S87" s="90" t="s">
        <v>67</v>
      </c>
      <c r="T87" s="117" t="s">
        <v>173</v>
      </c>
      <c r="U87" s="118"/>
      <c r="V87" s="93"/>
      <c r="W87" s="94"/>
      <c r="AF87" s="95"/>
    </row>
    <row r="88" spans="2:32" s="55" customFormat="1" ht="51" customHeight="1">
      <c r="B88" s="92">
        <v>71</v>
      </c>
      <c r="C88" s="42" t="s">
        <v>94</v>
      </c>
      <c r="D88" s="43">
        <v>212712870</v>
      </c>
      <c r="E88" s="44" t="s">
        <v>97</v>
      </c>
      <c r="F88" s="44" t="s">
        <v>63</v>
      </c>
      <c r="G88" s="112" t="s">
        <v>62</v>
      </c>
      <c r="H88" s="108" t="s">
        <v>94</v>
      </c>
      <c r="I88" s="89">
        <v>44530</v>
      </c>
      <c r="J88" s="47" t="s">
        <v>49</v>
      </c>
      <c r="K88" s="48" t="s">
        <v>96</v>
      </c>
      <c r="L88" s="89">
        <v>44529</v>
      </c>
      <c r="M88" s="49">
        <v>2219.13</v>
      </c>
      <c r="N88" s="91">
        <v>0</v>
      </c>
      <c r="O88" s="49">
        <f t="shared" si="9"/>
        <v>2219.13</v>
      </c>
      <c r="P88" s="50">
        <f t="shared" ref="P88" si="26">+Q88/O88</f>
        <v>0.14912150257082732</v>
      </c>
      <c r="Q88" s="51">
        <v>330.92</v>
      </c>
      <c r="R88" s="52" t="s">
        <v>50</v>
      </c>
      <c r="S88" s="90" t="s">
        <v>67</v>
      </c>
      <c r="T88" s="117" t="s">
        <v>173</v>
      </c>
      <c r="U88" s="118"/>
      <c r="V88" s="93"/>
      <c r="W88" s="94"/>
      <c r="AF88" s="95"/>
    </row>
    <row r="89" spans="2:32" s="55" customFormat="1" ht="51" customHeight="1">
      <c r="B89" s="92">
        <v>77</v>
      </c>
      <c r="C89" s="42" t="s">
        <v>94</v>
      </c>
      <c r="D89" s="43">
        <v>107371847</v>
      </c>
      <c r="E89" s="44" t="s">
        <v>70</v>
      </c>
      <c r="F89" s="44" t="s">
        <v>63</v>
      </c>
      <c r="G89" s="44" t="s">
        <v>62</v>
      </c>
      <c r="H89" s="108" t="s">
        <v>94</v>
      </c>
      <c r="I89" s="89">
        <v>44530</v>
      </c>
      <c r="J89" s="47" t="s">
        <v>49</v>
      </c>
      <c r="K89" s="48" t="s">
        <v>96</v>
      </c>
      <c r="L89" s="89">
        <v>44529</v>
      </c>
      <c r="M89" s="49">
        <v>4459.6400000000003</v>
      </c>
      <c r="N89" s="91">
        <v>0</v>
      </c>
      <c r="O89" s="49">
        <f t="shared" si="9"/>
        <v>4459.6400000000003</v>
      </c>
      <c r="P89" s="50">
        <f t="shared" si="25"/>
        <v>4.0000986626723224E-2</v>
      </c>
      <c r="Q89" s="51">
        <v>178.39</v>
      </c>
      <c r="R89" s="52" t="s">
        <v>50</v>
      </c>
      <c r="S89" s="90" t="s">
        <v>67</v>
      </c>
      <c r="T89" s="117" t="s">
        <v>173</v>
      </c>
      <c r="U89" s="118"/>
      <c r="V89" s="53"/>
      <c r="W89" s="54"/>
      <c r="AF89" s="56"/>
    </row>
    <row r="90" spans="2:32" s="55" customFormat="1" ht="51" customHeight="1">
      <c r="B90" s="92" t="s">
        <v>68</v>
      </c>
      <c r="C90" s="42" t="s">
        <v>261</v>
      </c>
      <c r="D90" s="43">
        <v>176758593</v>
      </c>
      <c r="E90" s="44" t="s">
        <v>71</v>
      </c>
      <c r="F90" s="44" t="s">
        <v>80</v>
      </c>
      <c r="G90" s="45" t="s">
        <v>81</v>
      </c>
      <c r="H90" s="46" t="s">
        <v>261</v>
      </c>
      <c r="I90" s="89">
        <v>44530</v>
      </c>
      <c r="J90" s="47" t="s">
        <v>49</v>
      </c>
      <c r="K90" s="42" t="s">
        <v>261</v>
      </c>
      <c r="L90" s="89">
        <v>44536</v>
      </c>
      <c r="M90" s="49">
        <v>111.48</v>
      </c>
      <c r="N90" s="91">
        <v>0</v>
      </c>
      <c r="O90" s="49">
        <f t="shared" ref="O90" si="27">IF(M90="","",M90*(1+N90))</f>
        <v>111.48</v>
      </c>
      <c r="P90" s="50">
        <f t="shared" si="25"/>
        <v>1</v>
      </c>
      <c r="Q90" s="51">
        <v>111.48</v>
      </c>
      <c r="R90" s="52" t="s">
        <v>79</v>
      </c>
      <c r="S90" s="90" t="s">
        <v>67</v>
      </c>
      <c r="T90" s="117" t="s">
        <v>176</v>
      </c>
      <c r="U90" s="118"/>
      <c r="V90" s="93"/>
      <c r="W90" s="94"/>
      <c r="AF90" s="95"/>
    </row>
    <row r="91" spans="2:32" s="55" customFormat="1" ht="51" customHeight="1">
      <c r="B91" s="92" t="s">
        <v>68</v>
      </c>
      <c r="C91" s="42" t="s">
        <v>258</v>
      </c>
      <c r="D91" s="43">
        <v>500074135</v>
      </c>
      <c r="E91" s="44" t="s">
        <v>82</v>
      </c>
      <c r="F91" s="44" t="s">
        <v>83</v>
      </c>
      <c r="G91" s="45" t="s">
        <v>54</v>
      </c>
      <c r="H91" s="46">
        <v>710905852</v>
      </c>
      <c r="I91" s="89">
        <v>44510</v>
      </c>
      <c r="J91" s="47" t="s">
        <v>84</v>
      </c>
      <c r="K91" s="42" t="s">
        <v>257</v>
      </c>
      <c r="L91" s="89">
        <v>44546</v>
      </c>
      <c r="M91" s="49">
        <v>124.9</v>
      </c>
      <c r="N91" s="91">
        <v>0.23</v>
      </c>
      <c r="O91" s="49">
        <f>+M91*(1+N91)</f>
        <v>153.62700000000001</v>
      </c>
      <c r="P91" s="50">
        <f>+Q91/O91</f>
        <v>1.0000195278173758</v>
      </c>
      <c r="Q91" s="51">
        <v>153.63</v>
      </c>
      <c r="R91" s="52" t="s">
        <v>79</v>
      </c>
      <c r="S91" s="90" t="s">
        <v>67</v>
      </c>
      <c r="T91" s="117" t="s">
        <v>177</v>
      </c>
      <c r="U91" s="118"/>
      <c r="V91" s="53"/>
      <c r="W91" s="54"/>
      <c r="AF91" s="56"/>
    </row>
    <row r="92" spans="2:32" s="55" customFormat="1" ht="51" customHeight="1">
      <c r="B92" s="92" t="s">
        <v>68</v>
      </c>
      <c r="C92" s="42" t="s">
        <v>259</v>
      </c>
      <c r="D92" s="43">
        <v>500074135</v>
      </c>
      <c r="E92" s="44" t="s">
        <v>82</v>
      </c>
      <c r="F92" s="44" t="s">
        <v>85</v>
      </c>
      <c r="G92" s="45" t="s">
        <v>54</v>
      </c>
      <c r="H92" s="46">
        <v>710939633</v>
      </c>
      <c r="I92" s="89">
        <v>44526</v>
      </c>
      <c r="J92" s="47" t="s">
        <v>84</v>
      </c>
      <c r="K92" s="42" t="s">
        <v>260</v>
      </c>
      <c r="L92" s="89">
        <v>44560</v>
      </c>
      <c r="M92" s="49">
        <v>69.02</v>
      </c>
      <c r="N92" s="91">
        <v>0.23</v>
      </c>
      <c r="O92" s="49">
        <v>84.9</v>
      </c>
      <c r="P92" s="50">
        <f>+Q92/O92</f>
        <v>1</v>
      </c>
      <c r="Q92" s="51">
        <v>84.9</v>
      </c>
      <c r="R92" s="52" t="s">
        <v>79</v>
      </c>
      <c r="S92" s="90" t="s">
        <v>67</v>
      </c>
      <c r="T92" s="117" t="s">
        <v>178</v>
      </c>
      <c r="U92" s="118"/>
      <c r="V92" s="53"/>
      <c r="W92" s="54"/>
      <c r="AF92" s="56"/>
    </row>
    <row r="93" spans="2:32" s="55" customFormat="1" ht="51" customHeight="1">
      <c r="B93" s="92" t="s">
        <v>68</v>
      </c>
      <c r="C93" s="42" t="s">
        <v>262</v>
      </c>
      <c r="D93" s="43">
        <v>185359434</v>
      </c>
      <c r="E93" s="44" t="s">
        <v>74</v>
      </c>
      <c r="F93" s="44" t="s">
        <v>80</v>
      </c>
      <c r="G93" s="45" t="s">
        <v>81</v>
      </c>
      <c r="H93" s="46" t="s">
        <v>262</v>
      </c>
      <c r="I93" s="89">
        <v>44530</v>
      </c>
      <c r="J93" s="47" t="s">
        <v>49</v>
      </c>
      <c r="K93" s="42" t="s">
        <v>262</v>
      </c>
      <c r="L93" s="89">
        <v>44543</v>
      </c>
      <c r="M93" s="49">
        <v>9.4</v>
      </c>
      <c r="N93" s="91">
        <v>0</v>
      </c>
      <c r="O93" s="49">
        <f t="shared" ref="O93" si="28">IF(M93="","",M93*(1+N93))</f>
        <v>9.4</v>
      </c>
      <c r="P93" s="50">
        <f t="shared" ref="P93" si="29">+Q93/O93</f>
        <v>1</v>
      </c>
      <c r="Q93" s="51">
        <v>9.4</v>
      </c>
      <c r="R93" s="52" t="s">
        <v>79</v>
      </c>
      <c r="S93" s="90" t="s">
        <v>67</v>
      </c>
      <c r="T93" s="117" t="s">
        <v>179</v>
      </c>
      <c r="U93" s="118"/>
      <c r="V93" s="93"/>
      <c r="W93" s="94"/>
      <c r="AF93" s="95"/>
    </row>
    <row r="94" spans="2:32" s="55" customFormat="1" ht="51" customHeight="1">
      <c r="B94" s="92" t="s">
        <v>68</v>
      </c>
      <c r="C94" s="42" t="s">
        <v>101</v>
      </c>
      <c r="D94" s="43" t="s">
        <v>56</v>
      </c>
      <c r="E94" s="44" t="s">
        <v>55</v>
      </c>
      <c r="F94" s="44" t="s">
        <v>57</v>
      </c>
      <c r="G94" s="45" t="s">
        <v>54</v>
      </c>
      <c r="H94" s="46" t="s">
        <v>105</v>
      </c>
      <c r="I94" s="89">
        <v>44530</v>
      </c>
      <c r="J94" s="47" t="s">
        <v>58</v>
      </c>
      <c r="K94" s="48" t="s">
        <v>66</v>
      </c>
      <c r="L94" s="89" t="s">
        <v>106</v>
      </c>
      <c r="M94" s="49">
        <v>46.34</v>
      </c>
      <c r="N94" s="91">
        <v>0</v>
      </c>
      <c r="O94" s="49">
        <f t="shared" ref="O94" si="30">IF(M94="","",M94*(1+N94))</f>
        <v>46.34</v>
      </c>
      <c r="P94" s="50">
        <f t="shared" ref="P94" si="31">+Q94/O94</f>
        <v>1</v>
      </c>
      <c r="Q94" s="51">
        <v>46.34</v>
      </c>
      <c r="R94" s="52" t="s">
        <v>52</v>
      </c>
      <c r="S94" s="90" t="s">
        <v>67</v>
      </c>
      <c r="T94" s="117" t="s">
        <v>180</v>
      </c>
      <c r="U94" s="118"/>
      <c r="V94" s="93"/>
      <c r="W94" s="94"/>
      <c r="AF94" s="95"/>
    </row>
    <row r="95" spans="2:32" s="55" customFormat="1" ht="51" customHeight="1">
      <c r="B95" s="92">
        <v>60</v>
      </c>
      <c r="C95" s="42" t="s">
        <v>130</v>
      </c>
      <c r="D95" s="43">
        <v>508602289</v>
      </c>
      <c r="E95" s="44" t="s">
        <v>88</v>
      </c>
      <c r="F95" s="44" t="s">
        <v>87</v>
      </c>
      <c r="G95" s="45" t="s">
        <v>54</v>
      </c>
      <c r="H95" s="46" t="s">
        <v>131</v>
      </c>
      <c r="I95" s="89">
        <v>44522</v>
      </c>
      <c r="J95" s="47" t="s">
        <v>49</v>
      </c>
      <c r="K95" s="48" t="s">
        <v>132</v>
      </c>
      <c r="L95" s="89">
        <v>44550</v>
      </c>
      <c r="M95" s="49">
        <v>4200</v>
      </c>
      <c r="N95" s="91">
        <v>0.23</v>
      </c>
      <c r="O95" s="49">
        <f t="shared" ref="O95" si="32">IF(M95="","",M95*(1+N95))</f>
        <v>5166</v>
      </c>
      <c r="P95" s="50">
        <f>+Q95/M95</f>
        <v>0.2857142857142857</v>
      </c>
      <c r="Q95" s="51">
        <v>1200</v>
      </c>
      <c r="R95" s="52" t="s">
        <v>52</v>
      </c>
      <c r="S95" s="90" t="s">
        <v>67</v>
      </c>
      <c r="T95" s="117" t="s">
        <v>181</v>
      </c>
      <c r="U95" s="118"/>
      <c r="V95" s="93"/>
      <c r="W95" s="94"/>
      <c r="AF95" s="95"/>
    </row>
    <row r="96" spans="2:32" s="55" customFormat="1" ht="51" customHeight="1">
      <c r="B96" s="92">
        <v>61</v>
      </c>
      <c r="C96" s="42" t="s">
        <v>130</v>
      </c>
      <c r="D96" s="43">
        <v>508602289</v>
      </c>
      <c r="E96" s="44" t="s">
        <v>88</v>
      </c>
      <c r="F96" s="44" t="s">
        <v>87</v>
      </c>
      <c r="G96" s="45" t="s">
        <v>54</v>
      </c>
      <c r="H96" s="46" t="s">
        <v>131</v>
      </c>
      <c r="I96" s="89">
        <v>44522</v>
      </c>
      <c r="J96" s="47" t="s">
        <v>49</v>
      </c>
      <c r="K96" s="48" t="s">
        <v>132</v>
      </c>
      <c r="L96" s="89">
        <v>44550</v>
      </c>
      <c r="M96" s="49">
        <v>4200</v>
      </c>
      <c r="N96" s="91">
        <v>0.23</v>
      </c>
      <c r="O96" s="49">
        <f t="shared" ref="O96" si="33">IF(M96="","",M96*(1+N96))</f>
        <v>5166</v>
      </c>
      <c r="P96" s="50">
        <f t="shared" ref="P96" si="34">+Q96/M96</f>
        <v>0.7142857142857143</v>
      </c>
      <c r="Q96" s="51">
        <v>3000</v>
      </c>
      <c r="R96" s="52" t="s">
        <v>52</v>
      </c>
      <c r="S96" s="90" t="s">
        <v>67</v>
      </c>
      <c r="T96" s="117" t="s">
        <v>181</v>
      </c>
      <c r="U96" s="118"/>
      <c r="V96" s="93"/>
      <c r="W96" s="94"/>
      <c r="AF96" s="95"/>
    </row>
    <row r="97" spans="2:32" s="55" customFormat="1" ht="51" customHeight="1">
      <c r="B97" s="92" t="s">
        <v>68</v>
      </c>
      <c r="C97" s="42" t="s">
        <v>98</v>
      </c>
      <c r="D97" s="43">
        <v>188314407</v>
      </c>
      <c r="E97" s="44" t="s">
        <v>69</v>
      </c>
      <c r="F97" s="44" t="s">
        <v>63</v>
      </c>
      <c r="G97" s="45" t="s">
        <v>62</v>
      </c>
      <c r="H97" s="46" t="s">
        <v>98</v>
      </c>
      <c r="I97" s="89">
        <v>44561</v>
      </c>
      <c r="J97" s="47" t="s">
        <v>49</v>
      </c>
      <c r="K97" s="48" t="s">
        <v>159</v>
      </c>
      <c r="L97" s="89" t="s">
        <v>160</v>
      </c>
      <c r="M97" s="49">
        <v>4455</v>
      </c>
      <c r="N97" s="91">
        <v>0</v>
      </c>
      <c r="O97" s="49">
        <f t="shared" ref="O97:O103" si="35">IF(M97="","",M97*(1+N97))</f>
        <v>4455</v>
      </c>
      <c r="P97" s="50">
        <f t="shared" ref="P97:P103" si="36">+Q97/O97</f>
        <v>0.18918967452300786</v>
      </c>
      <c r="Q97" s="51">
        <v>842.84</v>
      </c>
      <c r="R97" s="52" t="s">
        <v>50</v>
      </c>
      <c r="S97" s="90" t="s">
        <v>67</v>
      </c>
      <c r="T97" s="117" t="s">
        <v>182</v>
      </c>
      <c r="U97" s="118"/>
      <c r="V97" s="93"/>
      <c r="W97" s="94"/>
      <c r="AF97" s="95"/>
    </row>
    <row r="98" spans="2:32" s="55" customFormat="1" ht="51" customHeight="1">
      <c r="B98" s="92" t="s">
        <v>68</v>
      </c>
      <c r="C98" s="42" t="s">
        <v>98</v>
      </c>
      <c r="D98" s="43">
        <v>107371847</v>
      </c>
      <c r="E98" s="44" t="s">
        <v>70</v>
      </c>
      <c r="F98" s="44" t="s">
        <v>63</v>
      </c>
      <c r="G98" s="45" t="s">
        <v>62</v>
      </c>
      <c r="H98" s="46" t="s">
        <v>98</v>
      </c>
      <c r="I98" s="89">
        <v>44561</v>
      </c>
      <c r="J98" s="47" t="s">
        <v>49</v>
      </c>
      <c r="K98" s="48" t="s">
        <v>159</v>
      </c>
      <c r="L98" s="89" t="s">
        <v>160</v>
      </c>
      <c r="M98" s="49">
        <v>4459.6400000000003</v>
      </c>
      <c r="N98" s="91">
        <v>0</v>
      </c>
      <c r="O98" s="49">
        <f t="shared" si="35"/>
        <v>4459.6400000000003</v>
      </c>
      <c r="P98" s="50">
        <f t="shared" si="36"/>
        <v>9.9999103066615233E-2</v>
      </c>
      <c r="Q98" s="51">
        <v>445.96</v>
      </c>
      <c r="R98" s="52" t="s">
        <v>50</v>
      </c>
      <c r="S98" s="90" t="s">
        <v>67</v>
      </c>
      <c r="T98" s="117" t="s">
        <v>182</v>
      </c>
      <c r="U98" s="118"/>
      <c r="V98" s="93"/>
      <c r="W98" s="94"/>
      <c r="AF98" s="95"/>
    </row>
    <row r="99" spans="2:32" s="55" customFormat="1" ht="51" customHeight="1">
      <c r="B99" s="92" t="s">
        <v>68</v>
      </c>
      <c r="C99" s="42" t="s">
        <v>98</v>
      </c>
      <c r="D99" s="43">
        <v>206135904</v>
      </c>
      <c r="E99" s="44" t="s">
        <v>89</v>
      </c>
      <c r="F99" s="44" t="s">
        <v>63</v>
      </c>
      <c r="G99" s="112" t="s">
        <v>62</v>
      </c>
      <c r="H99" s="46" t="s">
        <v>98</v>
      </c>
      <c r="I99" s="89">
        <v>44561</v>
      </c>
      <c r="J99" s="47" t="s">
        <v>49</v>
      </c>
      <c r="K99" s="48" t="s">
        <v>159</v>
      </c>
      <c r="L99" s="89" t="s">
        <v>160</v>
      </c>
      <c r="M99" s="49">
        <v>1291.45</v>
      </c>
      <c r="N99" s="91">
        <v>0</v>
      </c>
      <c r="O99" s="49">
        <f t="shared" si="35"/>
        <v>1291.45</v>
      </c>
      <c r="P99" s="50">
        <f t="shared" si="36"/>
        <v>0.11514963800379419</v>
      </c>
      <c r="Q99" s="51">
        <v>148.71</v>
      </c>
      <c r="R99" s="52" t="s">
        <v>50</v>
      </c>
      <c r="S99" s="90" t="s">
        <v>67</v>
      </c>
      <c r="T99" s="117" t="s">
        <v>182</v>
      </c>
      <c r="U99" s="118"/>
      <c r="V99" s="93"/>
      <c r="W99" s="94"/>
      <c r="AF99" s="95"/>
    </row>
    <row r="100" spans="2:32" s="55" customFormat="1" ht="51" customHeight="1">
      <c r="B100" s="92" t="s">
        <v>68</v>
      </c>
      <c r="C100" s="42" t="s">
        <v>98</v>
      </c>
      <c r="D100" s="43">
        <v>176758593</v>
      </c>
      <c r="E100" s="44" t="s">
        <v>71</v>
      </c>
      <c r="F100" s="44" t="s">
        <v>63</v>
      </c>
      <c r="G100" s="45" t="s">
        <v>62</v>
      </c>
      <c r="H100" s="46" t="s">
        <v>98</v>
      </c>
      <c r="I100" s="89">
        <v>44561</v>
      </c>
      <c r="J100" s="47" t="s">
        <v>49</v>
      </c>
      <c r="K100" s="48" t="s">
        <v>159</v>
      </c>
      <c r="L100" s="89" t="s">
        <v>160</v>
      </c>
      <c r="M100" s="49">
        <v>3981.13</v>
      </c>
      <c r="N100" s="91">
        <v>0</v>
      </c>
      <c r="O100" s="49">
        <f t="shared" si="35"/>
        <v>3981.13</v>
      </c>
      <c r="P100" s="50">
        <f t="shared" si="36"/>
        <v>1</v>
      </c>
      <c r="Q100" s="51">
        <v>3981.13</v>
      </c>
      <c r="R100" s="52" t="s">
        <v>50</v>
      </c>
      <c r="S100" s="90" t="s">
        <v>67</v>
      </c>
      <c r="T100" s="117" t="s">
        <v>182</v>
      </c>
      <c r="U100" s="118"/>
      <c r="V100" s="93"/>
      <c r="W100" s="94"/>
      <c r="AF100" s="95"/>
    </row>
    <row r="101" spans="2:32" s="55" customFormat="1" ht="51" customHeight="1">
      <c r="B101" s="92" t="s">
        <v>68</v>
      </c>
      <c r="C101" s="42" t="s">
        <v>98</v>
      </c>
      <c r="D101" s="43">
        <v>194730824</v>
      </c>
      <c r="E101" s="44" t="s">
        <v>72</v>
      </c>
      <c r="F101" s="44" t="s">
        <v>63</v>
      </c>
      <c r="G101" s="45" t="s">
        <v>62</v>
      </c>
      <c r="H101" s="46" t="s">
        <v>98</v>
      </c>
      <c r="I101" s="89">
        <v>44561</v>
      </c>
      <c r="J101" s="47" t="s">
        <v>49</v>
      </c>
      <c r="K101" s="48" t="s">
        <v>159</v>
      </c>
      <c r="L101" s="89" t="s">
        <v>160</v>
      </c>
      <c r="M101" s="49">
        <v>3454.86</v>
      </c>
      <c r="N101" s="91">
        <v>0</v>
      </c>
      <c r="O101" s="49">
        <f t="shared" si="35"/>
        <v>3454.86</v>
      </c>
      <c r="P101" s="50">
        <f t="shared" si="36"/>
        <v>0.47222173981000676</v>
      </c>
      <c r="Q101" s="51">
        <v>1631.46</v>
      </c>
      <c r="R101" s="52" t="s">
        <v>50</v>
      </c>
      <c r="S101" s="90" t="s">
        <v>67</v>
      </c>
      <c r="T101" s="117" t="s">
        <v>182</v>
      </c>
      <c r="U101" s="118"/>
      <c r="V101" s="93"/>
      <c r="W101" s="94"/>
      <c r="AF101" s="95"/>
    </row>
    <row r="102" spans="2:32" s="55" customFormat="1" ht="51" customHeight="1">
      <c r="B102" s="92" t="s">
        <v>68</v>
      </c>
      <c r="C102" s="42" t="s">
        <v>98</v>
      </c>
      <c r="D102" s="43">
        <v>192954849</v>
      </c>
      <c r="E102" s="44" t="s">
        <v>73</v>
      </c>
      <c r="F102" s="44" t="s">
        <v>63</v>
      </c>
      <c r="G102" s="45" t="s">
        <v>62</v>
      </c>
      <c r="H102" s="46" t="s">
        <v>98</v>
      </c>
      <c r="I102" s="89">
        <v>44561</v>
      </c>
      <c r="J102" s="47" t="s">
        <v>49</v>
      </c>
      <c r="K102" s="48" t="s">
        <v>159</v>
      </c>
      <c r="L102" s="89" t="s">
        <v>160</v>
      </c>
      <c r="M102" s="49">
        <v>3939.26</v>
      </c>
      <c r="N102" s="91">
        <v>0</v>
      </c>
      <c r="O102" s="49">
        <f t="shared" si="35"/>
        <v>3939.26</v>
      </c>
      <c r="P102" s="50">
        <f t="shared" si="36"/>
        <v>0.11577301320552591</v>
      </c>
      <c r="Q102" s="51">
        <v>456.06</v>
      </c>
      <c r="R102" s="52" t="s">
        <v>50</v>
      </c>
      <c r="S102" s="90" t="s">
        <v>67</v>
      </c>
      <c r="T102" s="117" t="s">
        <v>182</v>
      </c>
      <c r="U102" s="118"/>
      <c r="V102" s="93"/>
      <c r="W102" s="94"/>
      <c r="AF102" s="95"/>
    </row>
    <row r="103" spans="2:32" s="55" customFormat="1" ht="51" customHeight="1">
      <c r="B103" s="92" t="s">
        <v>68</v>
      </c>
      <c r="C103" s="42" t="s">
        <v>98</v>
      </c>
      <c r="D103" s="43">
        <v>185359434</v>
      </c>
      <c r="E103" s="44" t="s">
        <v>74</v>
      </c>
      <c r="F103" s="44" t="s">
        <v>63</v>
      </c>
      <c r="G103" s="45" t="s">
        <v>62</v>
      </c>
      <c r="H103" s="46" t="s">
        <v>98</v>
      </c>
      <c r="I103" s="89">
        <v>44561</v>
      </c>
      <c r="J103" s="47" t="s">
        <v>49</v>
      </c>
      <c r="K103" s="48" t="s">
        <v>159</v>
      </c>
      <c r="L103" s="89" t="s">
        <v>160</v>
      </c>
      <c r="M103" s="49">
        <v>1436.86</v>
      </c>
      <c r="N103" s="91">
        <v>0</v>
      </c>
      <c r="O103" s="49">
        <f t="shared" si="35"/>
        <v>1436.86</v>
      </c>
      <c r="P103" s="50">
        <f t="shared" si="36"/>
        <v>0.24561195941149455</v>
      </c>
      <c r="Q103" s="51">
        <v>352.91</v>
      </c>
      <c r="R103" s="52" t="s">
        <v>50</v>
      </c>
      <c r="S103" s="90" t="s">
        <v>67</v>
      </c>
      <c r="T103" s="117" t="s">
        <v>182</v>
      </c>
      <c r="U103" s="118"/>
      <c r="V103" s="93"/>
      <c r="W103" s="94"/>
      <c r="AF103" s="95"/>
    </row>
    <row r="104" spans="2:32" s="55" customFormat="1" ht="51" customHeight="1">
      <c r="B104" s="92">
        <v>17</v>
      </c>
      <c r="C104" s="42" t="s">
        <v>98</v>
      </c>
      <c r="D104" s="43">
        <v>232292663</v>
      </c>
      <c r="E104" s="44" t="s">
        <v>75</v>
      </c>
      <c r="F104" s="44" t="s">
        <v>63</v>
      </c>
      <c r="G104" s="45" t="s">
        <v>62</v>
      </c>
      <c r="H104" s="46" t="s">
        <v>98</v>
      </c>
      <c r="I104" s="89">
        <v>44561</v>
      </c>
      <c r="J104" s="47" t="s">
        <v>49</v>
      </c>
      <c r="K104" s="48" t="s">
        <v>159</v>
      </c>
      <c r="L104" s="89" t="s">
        <v>160</v>
      </c>
      <c r="M104" s="49">
        <v>2239.9</v>
      </c>
      <c r="N104" s="91">
        <v>0</v>
      </c>
      <c r="O104" s="49">
        <f t="shared" ref="O104:O106" si="37">IF(M104="","",M104*(1+N104))</f>
        <v>2239.9</v>
      </c>
      <c r="P104" s="50">
        <f t="shared" ref="P104:P106" si="38">+Q104/O104</f>
        <v>0.1515156926648511</v>
      </c>
      <c r="Q104" s="51">
        <v>339.38</v>
      </c>
      <c r="R104" s="52" t="s">
        <v>50</v>
      </c>
      <c r="S104" s="90" t="s">
        <v>67</v>
      </c>
      <c r="T104" s="117" t="s">
        <v>182</v>
      </c>
      <c r="U104" s="118"/>
      <c r="V104" s="53"/>
      <c r="W104" s="54"/>
      <c r="AF104" s="56"/>
    </row>
    <row r="105" spans="2:32" s="55" customFormat="1" ht="51" customHeight="1">
      <c r="B105" s="92">
        <v>20</v>
      </c>
      <c r="C105" s="42" t="s">
        <v>98</v>
      </c>
      <c r="D105" s="43">
        <v>107371847</v>
      </c>
      <c r="E105" s="44" t="s">
        <v>70</v>
      </c>
      <c r="F105" s="44" t="s">
        <v>63</v>
      </c>
      <c r="G105" s="45" t="s">
        <v>62</v>
      </c>
      <c r="H105" s="46" t="s">
        <v>98</v>
      </c>
      <c r="I105" s="89">
        <v>44561</v>
      </c>
      <c r="J105" s="47" t="s">
        <v>49</v>
      </c>
      <c r="K105" s="48" t="s">
        <v>159</v>
      </c>
      <c r="L105" s="89" t="s">
        <v>160</v>
      </c>
      <c r="M105" s="49">
        <v>4459.6400000000003</v>
      </c>
      <c r="N105" s="91">
        <v>0</v>
      </c>
      <c r="O105" s="49">
        <f t="shared" si="37"/>
        <v>4459.6400000000003</v>
      </c>
      <c r="P105" s="50">
        <f t="shared" si="38"/>
        <v>9.9999103066615233E-2</v>
      </c>
      <c r="Q105" s="51">
        <v>445.96</v>
      </c>
      <c r="R105" s="52" t="s">
        <v>50</v>
      </c>
      <c r="S105" s="90" t="s">
        <v>67</v>
      </c>
      <c r="T105" s="117" t="s">
        <v>182</v>
      </c>
      <c r="U105" s="118"/>
      <c r="V105" s="93"/>
      <c r="W105" s="94"/>
      <c r="AF105" s="95"/>
    </row>
    <row r="106" spans="2:32" s="55" customFormat="1" ht="51" customHeight="1">
      <c r="B106" s="92">
        <v>20</v>
      </c>
      <c r="C106" s="42" t="s">
        <v>98</v>
      </c>
      <c r="D106" s="43">
        <v>232292663</v>
      </c>
      <c r="E106" s="44" t="s">
        <v>75</v>
      </c>
      <c r="F106" s="44" t="s">
        <v>63</v>
      </c>
      <c r="G106" s="45" t="s">
        <v>62</v>
      </c>
      <c r="H106" s="46" t="s">
        <v>98</v>
      </c>
      <c r="I106" s="89">
        <v>44561</v>
      </c>
      <c r="J106" s="47" t="s">
        <v>49</v>
      </c>
      <c r="K106" s="48" t="s">
        <v>159</v>
      </c>
      <c r="L106" s="89" t="s">
        <v>160</v>
      </c>
      <c r="M106" s="49">
        <v>2239.9</v>
      </c>
      <c r="N106" s="91">
        <v>0</v>
      </c>
      <c r="O106" s="49">
        <f t="shared" si="37"/>
        <v>2239.9</v>
      </c>
      <c r="P106" s="50">
        <f t="shared" si="38"/>
        <v>0.18181615250680833</v>
      </c>
      <c r="Q106" s="51">
        <v>407.25</v>
      </c>
      <c r="R106" s="52" t="s">
        <v>50</v>
      </c>
      <c r="S106" s="90" t="s">
        <v>67</v>
      </c>
      <c r="T106" s="117" t="s">
        <v>182</v>
      </c>
      <c r="U106" s="118"/>
      <c r="V106" s="53"/>
      <c r="W106" s="54"/>
      <c r="AF106" s="56"/>
    </row>
    <row r="107" spans="2:32" s="55" customFormat="1" ht="51" customHeight="1">
      <c r="B107" s="92">
        <v>20</v>
      </c>
      <c r="C107" s="42" t="s">
        <v>98</v>
      </c>
      <c r="D107" s="43">
        <v>148590837</v>
      </c>
      <c r="E107" s="44" t="s">
        <v>90</v>
      </c>
      <c r="F107" s="44" t="s">
        <v>63</v>
      </c>
      <c r="G107" s="45" t="s">
        <v>62</v>
      </c>
      <c r="H107" s="46" t="s">
        <v>98</v>
      </c>
      <c r="I107" s="89">
        <v>44561</v>
      </c>
      <c r="J107" s="47" t="s">
        <v>49</v>
      </c>
      <c r="K107" s="48" t="s">
        <v>159</v>
      </c>
      <c r="L107" s="89" t="s">
        <v>160</v>
      </c>
      <c r="M107" s="49">
        <v>2813.71</v>
      </c>
      <c r="N107" s="91">
        <v>0</v>
      </c>
      <c r="O107" s="49">
        <f t="shared" ref="O107:O110" si="39">IF(M107="","",M107*(1+N107))</f>
        <v>2813.71</v>
      </c>
      <c r="P107" s="50">
        <f t="shared" ref="P107" si="40">+Q107/O107</f>
        <v>0.45000017770132672</v>
      </c>
      <c r="Q107" s="51">
        <v>1266.17</v>
      </c>
      <c r="R107" s="52" t="s">
        <v>50</v>
      </c>
      <c r="S107" s="90" t="s">
        <v>67</v>
      </c>
      <c r="T107" s="117" t="s">
        <v>182</v>
      </c>
      <c r="U107" s="118"/>
      <c r="V107" s="53"/>
      <c r="W107" s="54"/>
      <c r="AF107" s="56"/>
    </row>
    <row r="108" spans="2:32" s="55" customFormat="1" ht="51" customHeight="1">
      <c r="B108" s="92">
        <v>35</v>
      </c>
      <c r="C108" s="42" t="s">
        <v>98</v>
      </c>
      <c r="D108" s="43">
        <v>176885943</v>
      </c>
      <c r="E108" s="44" t="s">
        <v>77</v>
      </c>
      <c r="F108" s="44" t="s">
        <v>63</v>
      </c>
      <c r="G108" s="45" t="s">
        <v>62</v>
      </c>
      <c r="H108" s="46" t="s">
        <v>98</v>
      </c>
      <c r="I108" s="89">
        <v>44561</v>
      </c>
      <c r="J108" s="47" t="s">
        <v>49</v>
      </c>
      <c r="K108" s="48" t="s">
        <v>159</v>
      </c>
      <c r="L108" s="89" t="s">
        <v>160</v>
      </c>
      <c r="M108" s="49">
        <v>908.47</v>
      </c>
      <c r="N108" s="91">
        <v>0</v>
      </c>
      <c r="O108" s="49">
        <f t="shared" si="39"/>
        <v>908.47</v>
      </c>
      <c r="P108" s="50">
        <f>+Q108/O108</f>
        <v>0.88889011194645939</v>
      </c>
      <c r="Q108" s="51">
        <v>807.53</v>
      </c>
      <c r="R108" s="52" t="s">
        <v>50</v>
      </c>
      <c r="S108" s="90" t="s">
        <v>67</v>
      </c>
      <c r="T108" s="117" t="s">
        <v>182</v>
      </c>
      <c r="U108" s="118"/>
      <c r="V108" s="93"/>
      <c r="W108" s="94"/>
      <c r="AF108" s="95"/>
    </row>
    <row r="109" spans="2:32" s="55" customFormat="1" ht="51" customHeight="1">
      <c r="B109" s="92">
        <v>38</v>
      </c>
      <c r="C109" s="42" t="s">
        <v>98</v>
      </c>
      <c r="D109" s="43">
        <v>107371847</v>
      </c>
      <c r="E109" s="44" t="s">
        <v>70</v>
      </c>
      <c r="F109" s="44" t="s">
        <v>63</v>
      </c>
      <c r="G109" s="45" t="s">
        <v>62</v>
      </c>
      <c r="H109" s="46" t="s">
        <v>98</v>
      </c>
      <c r="I109" s="89">
        <v>44561</v>
      </c>
      <c r="J109" s="47" t="s">
        <v>49</v>
      </c>
      <c r="K109" s="48" t="s">
        <v>159</v>
      </c>
      <c r="L109" s="89" t="s">
        <v>160</v>
      </c>
      <c r="M109" s="49">
        <v>4459.6400000000003</v>
      </c>
      <c r="N109" s="91">
        <v>0</v>
      </c>
      <c r="O109" s="49">
        <f t="shared" si="39"/>
        <v>4459.6400000000003</v>
      </c>
      <c r="P109" s="50">
        <f t="shared" ref="P109:P111" si="41">+Q109/O109</f>
        <v>3.3332286911051112E-2</v>
      </c>
      <c r="Q109" s="51">
        <v>148.65</v>
      </c>
      <c r="R109" s="52" t="s">
        <v>50</v>
      </c>
      <c r="S109" s="90" t="s">
        <v>67</v>
      </c>
      <c r="T109" s="117" t="s">
        <v>182</v>
      </c>
      <c r="U109" s="118"/>
      <c r="V109" s="93"/>
      <c r="W109" s="94"/>
      <c r="AF109" s="95"/>
    </row>
    <row r="110" spans="2:32" s="55" customFormat="1" ht="51" customHeight="1">
      <c r="B110" s="92">
        <v>38</v>
      </c>
      <c r="C110" s="42" t="s">
        <v>98</v>
      </c>
      <c r="D110" s="43">
        <v>232292663</v>
      </c>
      <c r="E110" s="44" t="s">
        <v>75</v>
      </c>
      <c r="F110" s="44" t="s">
        <v>63</v>
      </c>
      <c r="G110" s="45" t="s">
        <v>62</v>
      </c>
      <c r="H110" s="46" t="s">
        <v>98</v>
      </c>
      <c r="I110" s="89">
        <v>44561</v>
      </c>
      <c r="J110" s="47" t="s">
        <v>49</v>
      </c>
      <c r="K110" s="48" t="s">
        <v>159</v>
      </c>
      <c r="L110" s="89" t="s">
        <v>160</v>
      </c>
      <c r="M110" s="49">
        <v>2239.9</v>
      </c>
      <c r="N110" s="91">
        <v>0</v>
      </c>
      <c r="O110" s="49">
        <f t="shared" si="39"/>
        <v>2239.9</v>
      </c>
      <c r="P110" s="50">
        <f t="shared" si="41"/>
        <v>3.0304924326978878E-2</v>
      </c>
      <c r="Q110" s="51">
        <v>67.88</v>
      </c>
      <c r="R110" s="52" t="s">
        <v>50</v>
      </c>
      <c r="S110" s="90" t="s">
        <v>67</v>
      </c>
      <c r="T110" s="117" t="s">
        <v>182</v>
      </c>
      <c r="U110" s="118"/>
      <c r="V110" s="53"/>
      <c r="W110" s="54"/>
      <c r="AF110" s="56"/>
    </row>
    <row r="111" spans="2:32" s="55" customFormat="1" ht="51" customHeight="1">
      <c r="B111" s="92">
        <v>38</v>
      </c>
      <c r="C111" s="42" t="s">
        <v>98</v>
      </c>
      <c r="D111" s="43">
        <v>148590837</v>
      </c>
      <c r="E111" s="44" t="s">
        <v>90</v>
      </c>
      <c r="F111" s="44" t="s">
        <v>63</v>
      </c>
      <c r="G111" s="45" t="s">
        <v>62</v>
      </c>
      <c r="H111" s="46" t="s">
        <v>98</v>
      </c>
      <c r="I111" s="89">
        <v>44561</v>
      </c>
      <c r="J111" s="47" t="s">
        <v>49</v>
      </c>
      <c r="K111" s="48" t="s">
        <v>159</v>
      </c>
      <c r="L111" s="89" t="s">
        <v>160</v>
      </c>
      <c r="M111" s="49">
        <v>2813.71</v>
      </c>
      <c r="N111" s="91">
        <v>0</v>
      </c>
      <c r="O111" s="49">
        <f t="shared" ref="O111" si="42">IF(M111="","",M111*(1+N111))</f>
        <v>2813.71</v>
      </c>
      <c r="P111" s="50">
        <f t="shared" si="41"/>
        <v>9.999964459734656E-2</v>
      </c>
      <c r="Q111" s="51">
        <v>281.37</v>
      </c>
      <c r="R111" s="52" t="s">
        <v>50</v>
      </c>
      <c r="S111" s="90" t="s">
        <v>67</v>
      </c>
      <c r="T111" s="117" t="s">
        <v>182</v>
      </c>
      <c r="U111" s="118"/>
      <c r="V111" s="53"/>
      <c r="W111" s="54"/>
      <c r="AF111" s="56"/>
    </row>
    <row r="112" spans="2:32" s="55" customFormat="1" ht="51" customHeight="1">
      <c r="B112" s="92">
        <v>45</v>
      </c>
      <c r="C112" s="42" t="s">
        <v>98</v>
      </c>
      <c r="D112" s="43">
        <v>176885943</v>
      </c>
      <c r="E112" s="44" t="s">
        <v>77</v>
      </c>
      <c r="F112" s="44" t="s">
        <v>63</v>
      </c>
      <c r="G112" s="45" t="s">
        <v>62</v>
      </c>
      <c r="H112" s="46" t="s">
        <v>98</v>
      </c>
      <c r="I112" s="89">
        <v>44561</v>
      </c>
      <c r="J112" s="47" t="s">
        <v>49</v>
      </c>
      <c r="K112" s="48" t="s">
        <v>159</v>
      </c>
      <c r="L112" s="89" t="s">
        <v>160</v>
      </c>
      <c r="M112" s="49">
        <v>908.47</v>
      </c>
      <c r="N112" s="91">
        <v>0</v>
      </c>
      <c r="O112" s="49">
        <f t="shared" ref="O112:O123" si="43">IF(M112="","",M112*(1+N112))</f>
        <v>908.47</v>
      </c>
      <c r="P112" s="50">
        <f>+Q112/O112</f>
        <v>0.11110988805354056</v>
      </c>
      <c r="Q112" s="51">
        <v>100.94</v>
      </c>
      <c r="R112" s="52" t="s">
        <v>50</v>
      </c>
      <c r="S112" s="90" t="s">
        <v>67</v>
      </c>
      <c r="T112" s="117" t="s">
        <v>182</v>
      </c>
      <c r="U112" s="118"/>
      <c r="V112" s="93"/>
      <c r="W112" s="94"/>
      <c r="AF112" s="95"/>
    </row>
    <row r="113" spans="2:32" s="55" customFormat="1" ht="51" customHeight="1">
      <c r="B113" s="92">
        <v>46</v>
      </c>
      <c r="C113" s="42" t="s">
        <v>98</v>
      </c>
      <c r="D113" s="43">
        <v>130588776</v>
      </c>
      <c r="E113" s="44" t="s">
        <v>76</v>
      </c>
      <c r="F113" s="44" t="s">
        <v>63</v>
      </c>
      <c r="G113" s="45" t="s">
        <v>62</v>
      </c>
      <c r="H113" s="46" t="s">
        <v>98</v>
      </c>
      <c r="I113" s="89">
        <v>44561</v>
      </c>
      <c r="J113" s="47" t="s">
        <v>49</v>
      </c>
      <c r="K113" s="48" t="s">
        <v>159</v>
      </c>
      <c r="L113" s="89" t="s">
        <v>160</v>
      </c>
      <c r="M113" s="49">
        <v>3453.09</v>
      </c>
      <c r="N113" s="91">
        <v>0</v>
      </c>
      <c r="O113" s="49">
        <f t="shared" si="43"/>
        <v>3453.09</v>
      </c>
      <c r="P113" s="50">
        <f>+Q113/O113</f>
        <v>0.26470597817504626</v>
      </c>
      <c r="Q113" s="51">
        <v>914.05356617647055</v>
      </c>
      <c r="R113" s="52" t="s">
        <v>50</v>
      </c>
      <c r="S113" s="90" t="s">
        <v>67</v>
      </c>
      <c r="T113" s="117" t="s">
        <v>182</v>
      </c>
      <c r="U113" s="118"/>
      <c r="V113" s="93"/>
      <c r="W113" s="94"/>
      <c r="AF113" s="95"/>
    </row>
    <row r="114" spans="2:32" s="55" customFormat="1" ht="51" customHeight="1">
      <c r="B114" s="92">
        <v>46</v>
      </c>
      <c r="C114" s="42" t="s">
        <v>98</v>
      </c>
      <c r="D114" s="43">
        <v>194730824</v>
      </c>
      <c r="E114" s="44" t="s">
        <v>72</v>
      </c>
      <c r="F114" s="44" t="s">
        <v>63</v>
      </c>
      <c r="G114" s="45" t="s">
        <v>62</v>
      </c>
      <c r="H114" s="46" t="s">
        <v>98</v>
      </c>
      <c r="I114" s="89">
        <v>44561</v>
      </c>
      <c r="J114" s="47" t="s">
        <v>49</v>
      </c>
      <c r="K114" s="48" t="s">
        <v>159</v>
      </c>
      <c r="L114" s="89" t="s">
        <v>160</v>
      </c>
      <c r="M114" s="49">
        <v>3454.86</v>
      </c>
      <c r="N114" s="91">
        <v>0</v>
      </c>
      <c r="O114" s="49">
        <f t="shared" ref="O114:O115" si="44">IF(M114="","",M114*(1+N114))</f>
        <v>3454.86</v>
      </c>
      <c r="P114" s="50">
        <f t="shared" ref="P114:P115" si="45">+Q114/O114</f>
        <v>0.11111014628668021</v>
      </c>
      <c r="Q114" s="51">
        <v>383.87</v>
      </c>
      <c r="R114" s="52" t="s">
        <v>50</v>
      </c>
      <c r="S114" s="90" t="s">
        <v>67</v>
      </c>
      <c r="T114" s="117" t="s">
        <v>182</v>
      </c>
      <c r="U114" s="118"/>
      <c r="V114" s="93"/>
      <c r="W114" s="94"/>
      <c r="AF114" s="95"/>
    </row>
    <row r="115" spans="2:32" s="55" customFormat="1" ht="51" customHeight="1">
      <c r="B115" s="92">
        <v>58</v>
      </c>
      <c r="C115" s="42" t="s">
        <v>98</v>
      </c>
      <c r="D115" s="43">
        <v>232292663</v>
      </c>
      <c r="E115" s="44" t="s">
        <v>75</v>
      </c>
      <c r="F115" s="44" t="s">
        <v>63</v>
      </c>
      <c r="G115" s="45" t="s">
        <v>62</v>
      </c>
      <c r="H115" s="46" t="s">
        <v>98</v>
      </c>
      <c r="I115" s="89">
        <v>44561</v>
      </c>
      <c r="J115" s="47" t="s">
        <v>49</v>
      </c>
      <c r="K115" s="48" t="s">
        <v>159</v>
      </c>
      <c r="L115" s="89" t="s">
        <v>160</v>
      </c>
      <c r="M115" s="49">
        <v>2239.9</v>
      </c>
      <c r="N115" s="91">
        <v>0</v>
      </c>
      <c r="O115" s="49">
        <f t="shared" si="44"/>
        <v>2239.9</v>
      </c>
      <c r="P115" s="50">
        <f t="shared" si="45"/>
        <v>6.0605384168936113E-2</v>
      </c>
      <c r="Q115" s="51">
        <v>135.75</v>
      </c>
      <c r="R115" s="52" t="s">
        <v>50</v>
      </c>
      <c r="S115" s="90" t="s">
        <v>67</v>
      </c>
      <c r="T115" s="117" t="s">
        <v>182</v>
      </c>
      <c r="U115" s="118"/>
      <c r="V115" s="53"/>
      <c r="W115" s="54"/>
      <c r="AF115" s="56"/>
    </row>
    <row r="116" spans="2:32" s="55" customFormat="1" ht="51" customHeight="1">
      <c r="B116" s="92">
        <v>60</v>
      </c>
      <c r="C116" s="42" t="s">
        <v>98</v>
      </c>
      <c r="D116" s="43">
        <v>194730824</v>
      </c>
      <c r="E116" s="44" t="s">
        <v>72</v>
      </c>
      <c r="F116" s="44" t="s">
        <v>63</v>
      </c>
      <c r="G116" s="45" t="s">
        <v>62</v>
      </c>
      <c r="H116" s="46" t="s">
        <v>98</v>
      </c>
      <c r="I116" s="89">
        <v>44561</v>
      </c>
      <c r="J116" s="47" t="s">
        <v>49</v>
      </c>
      <c r="K116" s="48" t="s">
        <v>159</v>
      </c>
      <c r="L116" s="89" t="s">
        <v>160</v>
      </c>
      <c r="M116" s="49">
        <v>3454.86</v>
      </c>
      <c r="N116" s="91">
        <v>0</v>
      </c>
      <c r="O116" s="49">
        <f t="shared" ref="O116:O120" si="46">IF(M116="","",M116*(1+N116))</f>
        <v>3454.86</v>
      </c>
      <c r="P116" s="50">
        <f t="shared" ref="P116:P120" si="47">+Q116/O116</f>
        <v>5.555652037998645E-2</v>
      </c>
      <c r="Q116" s="51">
        <v>191.94</v>
      </c>
      <c r="R116" s="52" t="s">
        <v>50</v>
      </c>
      <c r="S116" s="90" t="s">
        <v>67</v>
      </c>
      <c r="T116" s="117" t="s">
        <v>182</v>
      </c>
      <c r="U116" s="118"/>
      <c r="V116" s="93"/>
      <c r="W116" s="94"/>
      <c r="AF116" s="95"/>
    </row>
    <row r="117" spans="2:32" s="55" customFormat="1" ht="51" customHeight="1">
      <c r="B117" s="92">
        <v>61</v>
      </c>
      <c r="C117" s="42" t="s">
        <v>98</v>
      </c>
      <c r="D117" s="43">
        <v>194730824</v>
      </c>
      <c r="E117" s="44" t="s">
        <v>72</v>
      </c>
      <c r="F117" s="44" t="s">
        <v>63</v>
      </c>
      <c r="G117" s="45" t="s">
        <v>62</v>
      </c>
      <c r="H117" s="46" t="s">
        <v>98</v>
      </c>
      <c r="I117" s="89">
        <v>44561</v>
      </c>
      <c r="J117" s="47" t="s">
        <v>49</v>
      </c>
      <c r="K117" s="48" t="s">
        <v>159</v>
      </c>
      <c r="L117" s="89" t="s">
        <v>160</v>
      </c>
      <c r="M117" s="49">
        <v>3454.86</v>
      </c>
      <c r="N117" s="91">
        <v>0</v>
      </c>
      <c r="O117" s="49">
        <f t="shared" si="46"/>
        <v>3454.86</v>
      </c>
      <c r="P117" s="50">
        <f t="shared" si="47"/>
        <v>2.7778260189993225E-2</v>
      </c>
      <c r="Q117" s="51">
        <v>95.97</v>
      </c>
      <c r="R117" s="52" t="s">
        <v>50</v>
      </c>
      <c r="S117" s="90" t="s">
        <v>67</v>
      </c>
      <c r="T117" s="117" t="s">
        <v>182</v>
      </c>
      <c r="U117" s="118"/>
      <c r="V117" s="93"/>
      <c r="W117" s="94"/>
      <c r="AF117" s="95"/>
    </row>
    <row r="118" spans="2:32" s="55" customFormat="1" ht="51" customHeight="1">
      <c r="B118" s="92">
        <v>62</v>
      </c>
      <c r="C118" s="42" t="s">
        <v>98</v>
      </c>
      <c r="D118" s="43">
        <v>194730824</v>
      </c>
      <c r="E118" s="44" t="s">
        <v>72</v>
      </c>
      <c r="F118" s="44" t="s">
        <v>63</v>
      </c>
      <c r="G118" s="45" t="s">
        <v>62</v>
      </c>
      <c r="H118" s="46" t="s">
        <v>98</v>
      </c>
      <c r="I118" s="89">
        <v>44561</v>
      </c>
      <c r="J118" s="47" t="s">
        <v>49</v>
      </c>
      <c r="K118" s="48" t="s">
        <v>159</v>
      </c>
      <c r="L118" s="89" t="s">
        <v>160</v>
      </c>
      <c r="M118" s="49">
        <v>3454.86</v>
      </c>
      <c r="N118" s="91">
        <v>0</v>
      </c>
      <c r="O118" s="49">
        <f t="shared" si="46"/>
        <v>3454.86</v>
      </c>
      <c r="P118" s="50">
        <f t="shared" si="47"/>
        <v>2.7778260189993225E-2</v>
      </c>
      <c r="Q118" s="51">
        <v>95.97</v>
      </c>
      <c r="R118" s="52" t="s">
        <v>50</v>
      </c>
      <c r="S118" s="90" t="s">
        <v>67</v>
      </c>
      <c r="T118" s="117" t="s">
        <v>182</v>
      </c>
      <c r="U118" s="118"/>
      <c r="V118" s="93"/>
      <c r="W118" s="94"/>
      <c r="AF118" s="95"/>
    </row>
    <row r="119" spans="2:32" s="55" customFormat="1" ht="51" customHeight="1">
      <c r="B119" s="92">
        <v>63</v>
      </c>
      <c r="C119" s="42" t="s">
        <v>98</v>
      </c>
      <c r="D119" s="43">
        <v>194730824</v>
      </c>
      <c r="E119" s="44" t="s">
        <v>72</v>
      </c>
      <c r="F119" s="44" t="s">
        <v>63</v>
      </c>
      <c r="G119" s="45" t="s">
        <v>62</v>
      </c>
      <c r="H119" s="46" t="s">
        <v>98</v>
      </c>
      <c r="I119" s="89">
        <v>44561</v>
      </c>
      <c r="J119" s="47" t="s">
        <v>49</v>
      </c>
      <c r="K119" s="48" t="s">
        <v>159</v>
      </c>
      <c r="L119" s="89" t="s">
        <v>160</v>
      </c>
      <c r="M119" s="49">
        <v>3454.86</v>
      </c>
      <c r="N119" s="91">
        <v>0</v>
      </c>
      <c r="O119" s="49">
        <f t="shared" si="46"/>
        <v>3454.86</v>
      </c>
      <c r="P119" s="50">
        <f t="shared" si="47"/>
        <v>5.555652037998645E-2</v>
      </c>
      <c r="Q119" s="51">
        <v>191.94</v>
      </c>
      <c r="R119" s="52" t="s">
        <v>50</v>
      </c>
      <c r="S119" s="90" t="s">
        <v>67</v>
      </c>
      <c r="T119" s="117" t="s">
        <v>182</v>
      </c>
      <c r="U119" s="118"/>
      <c r="V119" s="93"/>
      <c r="W119" s="94"/>
      <c r="AF119" s="95"/>
    </row>
    <row r="120" spans="2:32" s="55" customFormat="1" ht="51" customHeight="1">
      <c r="B120" s="92">
        <v>65</v>
      </c>
      <c r="C120" s="42" t="s">
        <v>98</v>
      </c>
      <c r="D120" s="43">
        <v>232292663</v>
      </c>
      <c r="E120" s="44" t="s">
        <v>75</v>
      </c>
      <c r="F120" s="44" t="s">
        <v>63</v>
      </c>
      <c r="G120" s="45" t="s">
        <v>62</v>
      </c>
      <c r="H120" s="46" t="s">
        <v>98</v>
      </c>
      <c r="I120" s="89">
        <v>44561</v>
      </c>
      <c r="J120" s="47" t="s">
        <v>49</v>
      </c>
      <c r="K120" s="48" t="s">
        <v>159</v>
      </c>
      <c r="L120" s="89" t="s">
        <v>160</v>
      </c>
      <c r="M120" s="49">
        <v>2239.9</v>
      </c>
      <c r="N120" s="91">
        <v>0</v>
      </c>
      <c r="O120" s="49">
        <f t="shared" si="46"/>
        <v>2239.9</v>
      </c>
      <c r="P120" s="50">
        <f t="shared" si="47"/>
        <v>6.0605384168936113E-2</v>
      </c>
      <c r="Q120" s="51">
        <v>135.75</v>
      </c>
      <c r="R120" s="52" t="s">
        <v>50</v>
      </c>
      <c r="S120" s="90" t="s">
        <v>67</v>
      </c>
      <c r="T120" s="117" t="s">
        <v>182</v>
      </c>
      <c r="U120" s="118"/>
      <c r="V120" s="53"/>
      <c r="W120" s="54"/>
      <c r="AF120" s="56"/>
    </row>
    <row r="121" spans="2:32" s="55" customFormat="1" ht="51" customHeight="1">
      <c r="B121" s="92">
        <v>66</v>
      </c>
      <c r="C121" s="42" t="s">
        <v>98</v>
      </c>
      <c r="D121" s="43">
        <v>194730824</v>
      </c>
      <c r="E121" s="44" t="s">
        <v>72</v>
      </c>
      <c r="F121" s="44" t="s">
        <v>63</v>
      </c>
      <c r="G121" s="45" t="s">
        <v>62</v>
      </c>
      <c r="H121" s="46" t="s">
        <v>98</v>
      </c>
      <c r="I121" s="89">
        <v>44561</v>
      </c>
      <c r="J121" s="47" t="s">
        <v>49</v>
      </c>
      <c r="K121" s="48" t="s">
        <v>159</v>
      </c>
      <c r="L121" s="89" t="s">
        <v>160</v>
      </c>
      <c r="M121" s="49">
        <v>3454.86</v>
      </c>
      <c r="N121" s="91">
        <v>0</v>
      </c>
      <c r="O121" s="49">
        <f t="shared" si="43"/>
        <v>3454.86</v>
      </c>
      <c r="P121" s="50">
        <f t="shared" ref="P121:P123" si="48">+Q121/O121</f>
        <v>8.3334780569979686E-2</v>
      </c>
      <c r="Q121" s="51">
        <v>287.91000000000003</v>
      </c>
      <c r="R121" s="52" t="s">
        <v>50</v>
      </c>
      <c r="S121" s="90" t="s">
        <v>67</v>
      </c>
      <c r="T121" s="117" t="s">
        <v>182</v>
      </c>
      <c r="U121" s="118"/>
      <c r="V121" s="93"/>
      <c r="W121" s="94"/>
      <c r="AF121" s="95"/>
    </row>
    <row r="122" spans="2:32" s="55" customFormat="1" ht="51" customHeight="1">
      <c r="B122" s="92">
        <v>67</v>
      </c>
      <c r="C122" s="42" t="s">
        <v>98</v>
      </c>
      <c r="D122" s="43">
        <v>232292663</v>
      </c>
      <c r="E122" s="44" t="s">
        <v>75</v>
      </c>
      <c r="F122" s="44" t="s">
        <v>63</v>
      </c>
      <c r="G122" s="45" t="s">
        <v>62</v>
      </c>
      <c r="H122" s="46" t="s">
        <v>98</v>
      </c>
      <c r="I122" s="89">
        <v>44561</v>
      </c>
      <c r="J122" s="47" t="s">
        <v>49</v>
      </c>
      <c r="K122" s="48" t="s">
        <v>159</v>
      </c>
      <c r="L122" s="89" t="s">
        <v>160</v>
      </c>
      <c r="M122" s="49">
        <v>2239.9</v>
      </c>
      <c r="N122" s="91">
        <v>0</v>
      </c>
      <c r="O122" s="49">
        <f t="shared" si="43"/>
        <v>2239.9</v>
      </c>
      <c r="P122" s="50">
        <f t="shared" si="48"/>
        <v>6.0605384168936113E-2</v>
      </c>
      <c r="Q122" s="51">
        <v>135.75</v>
      </c>
      <c r="R122" s="52" t="s">
        <v>50</v>
      </c>
      <c r="S122" s="90" t="s">
        <v>67</v>
      </c>
      <c r="T122" s="117" t="s">
        <v>182</v>
      </c>
      <c r="U122" s="118"/>
      <c r="V122" s="53"/>
      <c r="W122" s="54"/>
      <c r="AF122" s="56"/>
    </row>
    <row r="123" spans="2:32" s="55" customFormat="1" ht="51" customHeight="1">
      <c r="B123" s="92">
        <v>69</v>
      </c>
      <c r="C123" s="42" t="s">
        <v>98</v>
      </c>
      <c r="D123" s="43">
        <v>232292663</v>
      </c>
      <c r="E123" s="44" t="s">
        <v>75</v>
      </c>
      <c r="F123" s="44" t="s">
        <v>63</v>
      </c>
      <c r="G123" s="45" t="s">
        <v>62</v>
      </c>
      <c r="H123" s="46" t="s">
        <v>98</v>
      </c>
      <c r="I123" s="89">
        <v>44561</v>
      </c>
      <c r="J123" s="47" t="s">
        <v>49</v>
      </c>
      <c r="K123" s="48" t="s">
        <v>159</v>
      </c>
      <c r="L123" s="89" t="s">
        <v>160</v>
      </c>
      <c r="M123" s="49">
        <v>2239.9</v>
      </c>
      <c r="N123" s="91">
        <v>0</v>
      </c>
      <c r="O123" s="49">
        <f t="shared" si="43"/>
        <v>2239.9</v>
      </c>
      <c r="P123" s="50">
        <f t="shared" si="48"/>
        <v>3.0304924326978878E-2</v>
      </c>
      <c r="Q123" s="51">
        <v>67.88</v>
      </c>
      <c r="R123" s="52" t="s">
        <v>50</v>
      </c>
      <c r="S123" s="90" t="s">
        <v>67</v>
      </c>
      <c r="T123" s="117" t="s">
        <v>182</v>
      </c>
      <c r="U123" s="118"/>
      <c r="V123" s="53"/>
      <c r="W123" s="54"/>
      <c r="AF123" s="56"/>
    </row>
    <row r="124" spans="2:32" s="55" customFormat="1" ht="51" customHeight="1">
      <c r="B124" s="92">
        <v>69</v>
      </c>
      <c r="C124" s="42" t="s">
        <v>98</v>
      </c>
      <c r="D124" s="43">
        <v>194730824</v>
      </c>
      <c r="E124" s="44" t="s">
        <v>72</v>
      </c>
      <c r="F124" s="44" t="s">
        <v>63</v>
      </c>
      <c r="G124" s="45" t="s">
        <v>62</v>
      </c>
      <c r="H124" s="46" t="s">
        <v>98</v>
      </c>
      <c r="I124" s="89">
        <v>44561</v>
      </c>
      <c r="J124" s="47" t="s">
        <v>49</v>
      </c>
      <c r="K124" s="48" t="s">
        <v>159</v>
      </c>
      <c r="L124" s="89" t="s">
        <v>160</v>
      </c>
      <c r="M124" s="49">
        <v>3454.86</v>
      </c>
      <c r="N124" s="91">
        <v>0</v>
      </c>
      <c r="O124" s="49">
        <f t="shared" ref="O124" si="49">IF(M124="","",M124*(1+N124))</f>
        <v>3454.86</v>
      </c>
      <c r="P124" s="50">
        <f t="shared" ref="P124" si="50">+Q124/O124</f>
        <v>5.555652037998645E-2</v>
      </c>
      <c r="Q124" s="51">
        <v>191.94</v>
      </c>
      <c r="R124" s="52" t="s">
        <v>50</v>
      </c>
      <c r="S124" s="90" t="s">
        <v>67</v>
      </c>
      <c r="T124" s="117" t="s">
        <v>182</v>
      </c>
      <c r="U124" s="118"/>
      <c r="V124" s="93"/>
      <c r="W124" s="94"/>
      <c r="AF124" s="95"/>
    </row>
    <row r="125" spans="2:32" s="55" customFormat="1" ht="51" customHeight="1">
      <c r="B125" s="92">
        <v>72</v>
      </c>
      <c r="C125" s="42" t="s">
        <v>98</v>
      </c>
      <c r="D125" s="43">
        <v>194730824</v>
      </c>
      <c r="E125" s="44" t="s">
        <v>72</v>
      </c>
      <c r="F125" s="44" t="s">
        <v>63</v>
      </c>
      <c r="G125" s="45" t="s">
        <v>62</v>
      </c>
      <c r="H125" s="46" t="s">
        <v>98</v>
      </c>
      <c r="I125" s="89">
        <v>44561</v>
      </c>
      <c r="J125" s="47" t="s">
        <v>49</v>
      </c>
      <c r="K125" s="48" t="s">
        <v>159</v>
      </c>
      <c r="L125" s="89" t="s">
        <v>160</v>
      </c>
      <c r="M125" s="49">
        <v>3454.86</v>
      </c>
      <c r="N125" s="91">
        <v>0</v>
      </c>
      <c r="O125" s="49">
        <f t="shared" ref="O125:O126" si="51">IF(M125="","",M125*(1+N125))</f>
        <v>3454.86</v>
      </c>
      <c r="P125" s="50">
        <f t="shared" ref="P125" si="52">+Q125/O125</f>
        <v>0.11111014628668021</v>
      </c>
      <c r="Q125" s="51">
        <v>383.87</v>
      </c>
      <c r="R125" s="52" t="s">
        <v>50</v>
      </c>
      <c r="S125" s="90" t="s">
        <v>67</v>
      </c>
      <c r="T125" s="117" t="s">
        <v>182</v>
      </c>
      <c r="U125" s="118"/>
      <c r="V125" s="93"/>
      <c r="W125" s="94"/>
      <c r="AF125" s="95"/>
    </row>
    <row r="126" spans="2:32" s="55" customFormat="1" ht="51" customHeight="1">
      <c r="B126" s="92" t="s">
        <v>68</v>
      </c>
      <c r="C126" s="42" t="s">
        <v>98</v>
      </c>
      <c r="D126" s="43">
        <v>188314407</v>
      </c>
      <c r="E126" s="44" t="s">
        <v>69</v>
      </c>
      <c r="F126" s="44" t="s">
        <v>157</v>
      </c>
      <c r="G126" s="45" t="s">
        <v>62</v>
      </c>
      <c r="H126" s="46" t="s">
        <v>98</v>
      </c>
      <c r="I126" s="89">
        <v>44561</v>
      </c>
      <c r="J126" s="47" t="s">
        <v>49</v>
      </c>
      <c r="K126" s="48" t="s">
        <v>158</v>
      </c>
      <c r="L126" s="89">
        <v>44545</v>
      </c>
      <c r="M126" s="49">
        <v>4455</v>
      </c>
      <c r="N126" s="91">
        <v>0</v>
      </c>
      <c r="O126" s="49">
        <f t="shared" si="51"/>
        <v>4455</v>
      </c>
      <c r="P126" s="50">
        <f>+Q126/M126</f>
        <v>9.8121212121212123E-2</v>
      </c>
      <c r="Q126" s="51">
        <v>437.13</v>
      </c>
      <c r="R126" s="52" t="s">
        <v>50</v>
      </c>
      <c r="S126" s="90" t="s">
        <v>67</v>
      </c>
      <c r="T126" s="117" t="s">
        <v>182</v>
      </c>
      <c r="U126" s="118"/>
      <c r="V126" s="93"/>
      <c r="W126" s="94"/>
      <c r="AF126" s="95"/>
    </row>
    <row r="127" spans="2:32" s="55" customFormat="1" ht="51" customHeight="1">
      <c r="B127" s="92">
        <v>1</v>
      </c>
      <c r="C127" s="42" t="s">
        <v>98</v>
      </c>
      <c r="D127" s="43">
        <v>188314407</v>
      </c>
      <c r="E127" s="44" t="s">
        <v>69</v>
      </c>
      <c r="F127" s="44" t="s">
        <v>157</v>
      </c>
      <c r="G127" s="45" t="s">
        <v>62</v>
      </c>
      <c r="H127" s="46" t="s">
        <v>98</v>
      </c>
      <c r="I127" s="89">
        <v>44561</v>
      </c>
      <c r="J127" s="47" t="s">
        <v>49</v>
      </c>
      <c r="K127" s="48" t="s">
        <v>158</v>
      </c>
      <c r="L127" s="89">
        <v>44545</v>
      </c>
      <c r="M127" s="49">
        <v>4455</v>
      </c>
      <c r="N127" s="91">
        <v>0</v>
      </c>
      <c r="O127" s="49">
        <f t="shared" ref="O127:O132" si="53">IF(M127="","",M127*(1+N127))</f>
        <v>4455</v>
      </c>
      <c r="P127" s="50">
        <f t="shared" ref="P127:P132" si="54">+Q127/M127</f>
        <v>6.5791245791245786E-3</v>
      </c>
      <c r="Q127" s="51">
        <v>29.31</v>
      </c>
      <c r="R127" s="52" t="s">
        <v>50</v>
      </c>
      <c r="S127" s="90" t="s">
        <v>67</v>
      </c>
      <c r="T127" s="117" t="s">
        <v>182</v>
      </c>
      <c r="U127" s="118"/>
      <c r="V127" s="93"/>
      <c r="W127" s="94"/>
      <c r="AF127" s="95"/>
    </row>
    <row r="128" spans="2:32" s="55" customFormat="1" ht="51" customHeight="1">
      <c r="B128" s="92">
        <v>2</v>
      </c>
      <c r="C128" s="42" t="s">
        <v>98</v>
      </c>
      <c r="D128" s="43">
        <v>188314407</v>
      </c>
      <c r="E128" s="44" t="s">
        <v>69</v>
      </c>
      <c r="F128" s="44" t="s">
        <v>157</v>
      </c>
      <c r="G128" s="45" t="s">
        <v>62</v>
      </c>
      <c r="H128" s="46" t="s">
        <v>98</v>
      </c>
      <c r="I128" s="89">
        <v>44561</v>
      </c>
      <c r="J128" s="47" t="s">
        <v>49</v>
      </c>
      <c r="K128" s="48" t="s">
        <v>158</v>
      </c>
      <c r="L128" s="89">
        <v>44545</v>
      </c>
      <c r="M128" s="49">
        <v>4455</v>
      </c>
      <c r="N128" s="91">
        <v>0</v>
      </c>
      <c r="O128" s="49">
        <f t="shared" si="53"/>
        <v>4455</v>
      </c>
      <c r="P128" s="50">
        <f t="shared" si="54"/>
        <v>1.8693602693602693E-2</v>
      </c>
      <c r="Q128" s="51">
        <v>83.28</v>
      </c>
      <c r="R128" s="52" t="s">
        <v>50</v>
      </c>
      <c r="S128" s="90" t="s">
        <v>67</v>
      </c>
      <c r="T128" s="117" t="s">
        <v>182</v>
      </c>
      <c r="U128" s="118"/>
      <c r="V128" s="93"/>
      <c r="W128" s="94"/>
      <c r="AF128" s="95"/>
    </row>
    <row r="129" spans="2:32" s="55" customFormat="1" ht="51" customHeight="1">
      <c r="B129" s="92">
        <v>3</v>
      </c>
      <c r="C129" s="42" t="s">
        <v>98</v>
      </c>
      <c r="D129" s="43">
        <v>188314407</v>
      </c>
      <c r="E129" s="44" t="s">
        <v>69</v>
      </c>
      <c r="F129" s="44" t="s">
        <v>157</v>
      </c>
      <c r="G129" s="45" t="s">
        <v>62</v>
      </c>
      <c r="H129" s="46" t="s">
        <v>98</v>
      </c>
      <c r="I129" s="89">
        <v>44561</v>
      </c>
      <c r="J129" s="47" t="s">
        <v>49</v>
      </c>
      <c r="K129" s="48" t="s">
        <v>158</v>
      </c>
      <c r="L129" s="89">
        <v>44545</v>
      </c>
      <c r="M129" s="49">
        <v>4455</v>
      </c>
      <c r="N129" s="91">
        <v>0</v>
      </c>
      <c r="O129" s="49">
        <f t="shared" si="53"/>
        <v>4455</v>
      </c>
      <c r="P129" s="50">
        <f t="shared" si="54"/>
        <v>1.8879910213243548E-2</v>
      </c>
      <c r="Q129" s="51">
        <v>84.11</v>
      </c>
      <c r="R129" s="52" t="s">
        <v>50</v>
      </c>
      <c r="S129" s="90" t="s">
        <v>67</v>
      </c>
      <c r="T129" s="117" t="s">
        <v>182</v>
      </c>
      <c r="U129" s="118"/>
      <c r="V129" s="93"/>
      <c r="W129" s="94"/>
      <c r="AF129" s="95"/>
    </row>
    <row r="130" spans="2:32" s="55" customFormat="1" ht="51" customHeight="1">
      <c r="B130" s="92">
        <v>7</v>
      </c>
      <c r="C130" s="42" t="s">
        <v>98</v>
      </c>
      <c r="D130" s="43">
        <v>188314407</v>
      </c>
      <c r="E130" s="44" t="s">
        <v>69</v>
      </c>
      <c r="F130" s="44" t="s">
        <v>157</v>
      </c>
      <c r="G130" s="45" t="s">
        <v>62</v>
      </c>
      <c r="H130" s="46" t="s">
        <v>98</v>
      </c>
      <c r="I130" s="89">
        <v>44561</v>
      </c>
      <c r="J130" s="47" t="s">
        <v>49</v>
      </c>
      <c r="K130" s="48" t="s">
        <v>158</v>
      </c>
      <c r="L130" s="89">
        <v>44545</v>
      </c>
      <c r="M130" s="49">
        <v>4455</v>
      </c>
      <c r="N130" s="91">
        <v>0</v>
      </c>
      <c r="O130" s="49">
        <f t="shared" si="53"/>
        <v>4455</v>
      </c>
      <c r="P130" s="50">
        <f t="shared" si="54"/>
        <v>5.5620650953984288E-2</v>
      </c>
      <c r="Q130" s="51">
        <v>247.79</v>
      </c>
      <c r="R130" s="52" t="s">
        <v>50</v>
      </c>
      <c r="S130" s="90" t="s">
        <v>67</v>
      </c>
      <c r="T130" s="117" t="s">
        <v>182</v>
      </c>
      <c r="U130" s="118"/>
      <c r="V130" s="93"/>
      <c r="W130" s="94"/>
      <c r="AF130" s="95"/>
    </row>
    <row r="131" spans="2:32" s="55" customFormat="1" ht="51" customHeight="1">
      <c r="B131" s="92">
        <v>8</v>
      </c>
      <c r="C131" s="42" t="s">
        <v>98</v>
      </c>
      <c r="D131" s="43">
        <v>188314407</v>
      </c>
      <c r="E131" s="44" t="s">
        <v>69</v>
      </c>
      <c r="F131" s="44" t="s">
        <v>157</v>
      </c>
      <c r="G131" s="45" t="s">
        <v>62</v>
      </c>
      <c r="H131" s="46" t="s">
        <v>98</v>
      </c>
      <c r="I131" s="89">
        <v>44561</v>
      </c>
      <c r="J131" s="47" t="s">
        <v>49</v>
      </c>
      <c r="K131" s="48" t="s">
        <v>158</v>
      </c>
      <c r="L131" s="89">
        <v>44545</v>
      </c>
      <c r="M131" s="49">
        <v>4455</v>
      </c>
      <c r="N131" s="91">
        <v>0</v>
      </c>
      <c r="O131" s="49">
        <f t="shared" si="53"/>
        <v>4455</v>
      </c>
      <c r="P131" s="50">
        <f t="shared" si="54"/>
        <v>2.4246913580246911E-2</v>
      </c>
      <c r="Q131" s="51">
        <v>108.02</v>
      </c>
      <c r="R131" s="52" t="s">
        <v>50</v>
      </c>
      <c r="S131" s="90" t="s">
        <v>67</v>
      </c>
      <c r="T131" s="117" t="s">
        <v>182</v>
      </c>
      <c r="U131" s="118"/>
      <c r="V131" s="93"/>
      <c r="W131" s="94"/>
      <c r="AF131" s="95"/>
    </row>
    <row r="132" spans="2:32" s="55" customFormat="1" ht="51" customHeight="1">
      <c r="B132" s="92">
        <v>54</v>
      </c>
      <c r="C132" s="42" t="s">
        <v>98</v>
      </c>
      <c r="D132" s="43">
        <v>188314407</v>
      </c>
      <c r="E132" s="44" t="s">
        <v>69</v>
      </c>
      <c r="F132" s="44" t="s">
        <v>157</v>
      </c>
      <c r="G132" s="45" t="s">
        <v>62</v>
      </c>
      <c r="H132" s="46" t="s">
        <v>98</v>
      </c>
      <c r="I132" s="89">
        <v>44561</v>
      </c>
      <c r="J132" s="47" t="s">
        <v>49</v>
      </c>
      <c r="K132" s="48" t="s">
        <v>158</v>
      </c>
      <c r="L132" s="89">
        <v>44545</v>
      </c>
      <c r="M132" s="49">
        <v>4455</v>
      </c>
      <c r="N132" s="91">
        <v>0</v>
      </c>
      <c r="O132" s="49">
        <f t="shared" si="53"/>
        <v>4455</v>
      </c>
      <c r="P132" s="50">
        <f t="shared" si="54"/>
        <v>2.1930415263748597E-3</v>
      </c>
      <c r="Q132" s="51">
        <v>9.77</v>
      </c>
      <c r="R132" s="52" t="s">
        <v>50</v>
      </c>
      <c r="S132" s="90" t="s">
        <v>67</v>
      </c>
      <c r="T132" s="117" t="s">
        <v>182</v>
      </c>
      <c r="U132" s="118"/>
      <c r="V132" s="93"/>
      <c r="W132" s="94"/>
      <c r="AF132" s="95"/>
    </row>
    <row r="133" spans="2:32" s="55" customFormat="1" ht="51" customHeight="1">
      <c r="B133" s="92">
        <v>56</v>
      </c>
      <c r="C133" s="42" t="s">
        <v>98</v>
      </c>
      <c r="D133" s="43">
        <v>188314407</v>
      </c>
      <c r="E133" s="44" t="s">
        <v>69</v>
      </c>
      <c r="F133" s="44" t="s">
        <v>157</v>
      </c>
      <c r="G133" s="45" t="s">
        <v>62</v>
      </c>
      <c r="H133" s="46" t="s">
        <v>98</v>
      </c>
      <c r="I133" s="89">
        <v>44561</v>
      </c>
      <c r="J133" s="47" t="s">
        <v>49</v>
      </c>
      <c r="K133" s="48" t="s">
        <v>158</v>
      </c>
      <c r="L133" s="89">
        <v>44545</v>
      </c>
      <c r="M133" s="49">
        <v>4455</v>
      </c>
      <c r="N133" s="91">
        <v>0</v>
      </c>
      <c r="O133" s="49">
        <f t="shared" ref="O133:O137" si="55">IF(M133="","",M133*(1+N133))</f>
        <v>4455</v>
      </c>
      <c r="P133" s="50">
        <f t="shared" ref="P133:P137" si="56">+Q133/M133</f>
        <v>4.5723905723905724E-3</v>
      </c>
      <c r="Q133" s="51">
        <v>20.37</v>
      </c>
      <c r="R133" s="52" t="s">
        <v>50</v>
      </c>
      <c r="S133" s="90" t="s">
        <v>67</v>
      </c>
      <c r="T133" s="117" t="s">
        <v>182</v>
      </c>
      <c r="U133" s="118"/>
      <c r="V133" s="93"/>
      <c r="W133" s="94"/>
      <c r="AF133" s="95"/>
    </row>
    <row r="134" spans="2:32" s="55" customFormat="1" ht="51" customHeight="1">
      <c r="B134" s="92">
        <v>57</v>
      </c>
      <c r="C134" s="42" t="s">
        <v>98</v>
      </c>
      <c r="D134" s="43">
        <v>188314407</v>
      </c>
      <c r="E134" s="44" t="s">
        <v>69</v>
      </c>
      <c r="F134" s="44" t="s">
        <v>157</v>
      </c>
      <c r="G134" s="45" t="s">
        <v>62</v>
      </c>
      <c r="H134" s="46" t="s">
        <v>98</v>
      </c>
      <c r="I134" s="89">
        <v>44561</v>
      </c>
      <c r="J134" s="47" t="s">
        <v>49</v>
      </c>
      <c r="K134" s="48" t="s">
        <v>158</v>
      </c>
      <c r="L134" s="89">
        <v>44545</v>
      </c>
      <c r="M134" s="49">
        <v>4455</v>
      </c>
      <c r="N134" s="91">
        <v>0</v>
      </c>
      <c r="O134" s="49">
        <f t="shared" si="55"/>
        <v>4455</v>
      </c>
      <c r="P134" s="50">
        <f t="shared" si="56"/>
        <v>4.5723905723905724E-3</v>
      </c>
      <c r="Q134" s="51">
        <v>20.37</v>
      </c>
      <c r="R134" s="52" t="s">
        <v>50</v>
      </c>
      <c r="S134" s="90" t="s">
        <v>67</v>
      </c>
      <c r="T134" s="117" t="s">
        <v>182</v>
      </c>
      <c r="U134" s="118"/>
      <c r="V134" s="93"/>
      <c r="W134" s="94"/>
      <c r="AF134" s="95"/>
    </row>
    <row r="135" spans="2:32" s="55" customFormat="1" ht="51" customHeight="1">
      <c r="B135" s="92">
        <v>58</v>
      </c>
      <c r="C135" s="42" t="s">
        <v>98</v>
      </c>
      <c r="D135" s="43">
        <v>188314407</v>
      </c>
      <c r="E135" s="44" t="s">
        <v>69</v>
      </c>
      <c r="F135" s="44" t="s">
        <v>157</v>
      </c>
      <c r="G135" s="45" t="s">
        <v>62</v>
      </c>
      <c r="H135" s="46" t="s">
        <v>98</v>
      </c>
      <c r="I135" s="89">
        <v>44561</v>
      </c>
      <c r="J135" s="47" t="s">
        <v>49</v>
      </c>
      <c r="K135" s="48" t="s">
        <v>158</v>
      </c>
      <c r="L135" s="89">
        <v>44545</v>
      </c>
      <c r="M135" s="49">
        <v>4455</v>
      </c>
      <c r="N135" s="91">
        <v>0</v>
      </c>
      <c r="O135" s="49">
        <f t="shared" si="55"/>
        <v>4455</v>
      </c>
      <c r="P135" s="50">
        <f t="shared" si="56"/>
        <v>4.5723905723905724E-3</v>
      </c>
      <c r="Q135" s="51">
        <v>20.37</v>
      </c>
      <c r="R135" s="52" t="s">
        <v>50</v>
      </c>
      <c r="S135" s="90" t="s">
        <v>67</v>
      </c>
      <c r="T135" s="117" t="s">
        <v>182</v>
      </c>
      <c r="U135" s="118"/>
      <c r="V135" s="93"/>
      <c r="W135" s="94"/>
      <c r="AF135" s="95"/>
    </row>
    <row r="136" spans="2:32" s="55" customFormat="1" ht="51" customHeight="1">
      <c r="B136" s="92">
        <v>59</v>
      </c>
      <c r="C136" s="42" t="s">
        <v>98</v>
      </c>
      <c r="D136" s="43">
        <v>188314407</v>
      </c>
      <c r="E136" s="44" t="s">
        <v>69</v>
      </c>
      <c r="F136" s="44" t="s">
        <v>157</v>
      </c>
      <c r="G136" s="45" t="s">
        <v>62</v>
      </c>
      <c r="H136" s="46" t="s">
        <v>98</v>
      </c>
      <c r="I136" s="89">
        <v>44561</v>
      </c>
      <c r="J136" s="47" t="s">
        <v>49</v>
      </c>
      <c r="K136" s="48" t="s">
        <v>158</v>
      </c>
      <c r="L136" s="89">
        <v>44545</v>
      </c>
      <c r="M136" s="49">
        <v>4455</v>
      </c>
      <c r="N136" s="91">
        <v>0</v>
      </c>
      <c r="O136" s="49">
        <f t="shared" si="55"/>
        <v>4455</v>
      </c>
      <c r="P136" s="50">
        <f t="shared" si="56"/>
        <v>3.1986531986531987E-2</v>
      </c>
      <c r="Q136" s="51">
        <v>142.5</v>
      </c>
      <c r="R136" s="52" t="s">
        <v>50</v>
      </c>
      <c r="S136" s="90" t="s">
        <v>67</v>
      </c>
      <c r="T136" s="117" t="s">
        <v>182</v>
      </c>
      <c r="U136" s="118"/>
      <c r="V136" s="93"/>
      <c r="W136" s="94"/>
      <c r="AF136" s="95"/>
    </row>
    <row r="137" spans="2:32" s="55" customFormat="1" ht="51" customHeight="1">
      <c r="B137" s="92">
        <v>60</v>
      </c>
      <c r="C137" s="42" t="s">
        <v>98</v>
      </c>
      <c r="D137" s="43">
        <v>188314407</v>
      </c>
      <c r="E137" s="44" t="s">
        <v>69</v>
      </c>
      <c r="F137" s="44" t="s">
        <v>157</v>
      </c>
      <c r="G137" s="45" t="s">
        <v>62</v>
      </c>
      <c r="H137" s="46" t="s">
        <v>98</v>
      </c>
      <c r="I137" s="89">
        <v>44561</v>
      </c>
      <c r="J137" s="47" t="s">
        <v>49</v>
      </c>
      <c r="K137" s="48" t="s">
        <v>158</v>
      </c>
      <c r="L137" s="89">
        <v>44545</v>
      </c>
      <c r="M137" s="49">
        <v>4455</v>
      </c>
      <c r="N137" s="91">
        <v>0</v>
      </c>
      <c r="O137" s="49">
        <f t="shared" si="55"/>
        <v>4455</v>
      </c>
      <c r="P137" s="50">
        <f t="shared" si="56"/>
        <v>2.1569023569023571E-2</v>
      </c>
      <c r="Q137" s="51">
        <v>96.09</v>
      </c>
      <c r="R137" s="52" t="s">
        <v>50</v>
      </c>
      <c r="S137" s="90" t="s">
        <v>67</v>
      </c>
      <c r="T137" s="117" t="s">
        <v>182</v>
      </c>
      <c r="U137" s="118"/>
      <c r="V137" s="93"/>
      <c r="W137" s="94"/>
      <c r="AF137" s="95"/>
    </row>
    <row r="138" spans="2:32" s="55" customFormat="1" ht="51" customHeight="1">
      <c r="B138" s="92" t="s">
        <v>68</v>
      </c>
      <c r="C138" s="42" t="s">
        <v>98</v>
      </c>
      <c r="D138" s="43">
        <v>107371847</v>
      </c>
      <c r="E138" s="44" t="s">
        <v>70</v>
      </c>
      <c r="F138" s="44" t="s">
        <v>157</v>
      </c>
      <c r="G138" s="45" t="s">
        <v>62</v>
      </c>
      <c r="H138" s="46" t="s">
        <v>98</v>
      </c>
      <c r="I138" s="89">
        <v>44561</v>
      </c>
      <c r="J138" s="47" t="s">
        <v>49</v>
      </c>
      <c r="K138" s="48" t="s">
        <v>158</v>
      </c>
      <c r="L138" s="89">
        <v>44545</v>
      </c>
      <c r="M138" s="49">
        <v>3712.5</v>
      </c>
      <c r="N138" s="91">
        <v>0</v>
      </c>
      <c r="O138" s="49">
        <f t="shared" ref="O138" si="57">IF(M138="","",M138*(1+N138))</f>
        <v>3712.5</v>
      </c>
      <c r="P138" s="50">
        <f t="shared" ref="P138" si="58">+Q138/M138</f>
        <v>0.11888484848484848</v>
      </c>
      <c r="Q138" s="51">
        <v>441.36</v>
      </c>
      <c r="R138" s="52" t="s">
        <v>50</v>
      </c>
      <c r="S138" s="90" t="s">
        <v>67</v>
      </c>
      <c r="T138" s="117" t="s">
        <v>182</v>
      </c>
      <c r="U138" s="118"/>
      <c r="V138" s="93"/>
      <c r="W138" s="94"/>
      <c r="AF138" s="95"/>
    </row>
    <row r="139" spans="2:32" s="55" customFormat="1" ht="51" customHeight="1">
      <c r="B139" s="92">
        <v>8</v>
      </c>
      <c r="C139" s="42" t="s">
        <v>98</v>
      </c>
      <c r="D139" s="43">
        <v>107371847</v>
      </c>
      <c r="E139" s="44" t="s">
        <v>70</v>
      </c>
      <c r="F139" s="44" t="s">
        <v>157</v>
      </c>
      <c r="G139" s="45" t="s">
        <v>62</v>
      </c>
      <c r="H139" s="46" t="s">
        <v>98</v>
      </c>
      <c r="I139" s="89">
        <v>44561</v>
      </c>
      <c r="J139" s="47" t="s">
        <v>49</v>
      </c>
      <c r="K139" s="48" t="s">
        <v>158</v>
      </c>
      <c r="L139" s="89">
        <v>44545</v>
      </c>
      <c r="M139" s="49">
        <v>3712.5</v>
      </c>
      <c r="N139" s="91">
        <v>0</v>
      </c>
      <c r="O139" s="49">
        <f t="shared" ref="O139:O142" si="59">IF(M139="","",M139*(1+N139))</f>
        <v>3712.5</v>
      </c>
      <c r="P139" s="50">
        <f t="shared" ref="P139:P142" si="60">+Q139/M139</f>
        <v>4.7622895622895624E-3</v>
      </c>
      <c r="Q139" s="51">
        <v>17.68</v>
      </c>
      <c r="R139" s="52" t="s">
        <v>50</v>
      </c>
      <c r="S139" s="90" t="s">
        <v>67</v>
      </c>
      <c r="T139" s="117" t="s">
        <v>182</v>
      </c>
      <c r="U139" s="118"/>
      <c r="V139" s="93"/>
      <c r="W139" s="94"/>
      <c r="AF139" s="95"/>
    </row>
    <row r="140" spans="2:32" s="55" customFormat="1" ht="51" customHeight="1">
      <c r="B140" s="92">
        <v>17</v>
      </c>
      <c r="C140" s="42" t="s">
        <v>98</v>
      </c>
      <c r="D140" s="43">
        <v>107371847</v>
      </c>
      <c r="E140" s="44" t="s">
        <v>70</v>
      </c>
      <c r="F140" s="44" t="s">
        <v>157</v>
      </c>
      <c r="G140" s="45" t="s">
        <v>62</v>
      </c>
      <c r="H140" s="46" t="s">
        <v>98</v>
      </c>
      <c r="I140" s="89">
        <v>44561</v>
      </c>
      <c r="J140" s="47" t="s">
        <v>49</v>
      </c>
      <c r="K140" s="48" t="s">
        <v>158</v>
      </c>
      <c r="L140" s="89">
        <v>44545</v>
      </c>
      <c r="M140" s="49">
        <v>3712.5</v>
      </c>
      <c r="N140" s="91">
        <v>0</v>
      </c>
      <c r="O140" s="49">
        <f t="shared" si="59"/>
        <v>3712.5</v>
      </c>
      <c r="P140" s="50">
        <f t="shared" si="60"/>
        <v>3.2929292929292926E-2</v>
      </c>
      <c r="Q140" s="51">
        <v>122.25</v>
      </c>
      <c r="R140" s="52" t="s">
        <v>50</v>
      </c>
      <c r="S140" s="90" t="s">
        <v>67</v>
      </c>
      <c r="T140" s="117" t="s">
        <v>182</v>
      </c>
      <c r="U140" s="118"/>
      <c r="V140" s="93"/>
      <c r="W140" s="94"/>
      <c r="AF140" s="95"/>
    </row>
    <row r="141" spans="2:32" s="55" customFormat="1" ht="51" customHeight="1">
      <c r="B141" s="92">
        <v>20</v>
      </c>
      <c r="C141" s="42" t="s">
        <v>98</v>
      </c>
      <c r="D141" s="43">
        <v>107371847</v>
      </c>
      <c r="E141" s="44" t="s">
        <v>70</v>
      </c>
      <c r="F141" s="44" t="s">
        <v>157</v>
      </c>
      <c r="G141" s="45" t="s">
        <v>62</v>
      </c>
      <c r="H141" s="46" t="s">
        <v>98</v>
      </c>
      <c r="I141" s="89">
        <v>44561</v>
      </c>
      <c r="J141" s="47" t="s">
        <v>49</v>
      </c>
      <c r="K141" s="48" t="s">
        <v>158</v>
      </c>
      <c r="L141" s="89">
        <v>44545</v>
      </c>
      <c r="M141" s="49">
        <v>3712.5</v>
      </c>
      <c r="N141" s="91">
        <v>0</v>
      </c>
      <c r="O141" s="49">
        <f t="shared" si="59"/>
        <v>3712.5</v>
      </c>
      <c r="P141" s="50">
        <f t="shared" si="60"/>
        <v>8.7800673400673393E-2</v>
      </c>
      <c r="Q141" s="51">
        <v>325.95999999999998</v>
      </c>
      <c r="R141" s="52" t="s">
        <v>50</v>
      </c>
      <c r="S141" s="90" t="s">
        <v>67</v>
      </c>
      <c r="T141" s="117" t="s">
        <v>182</v>
      </c>
      <c r="U141" s="118"/>
      <c r="V141" s="93"/>
      <c r="W141" s="94"/>
      <c r="AF141" s="95"/>
    </row>
    <row r="142" spans="2:32" s="55" customFormat="1" ht="51" customHeight="1">
      <c r="B142" s="92">
        <v>38</v>
      </c>
      <c r="C142" s="42" t="s">
        <v>98</v>
      </c>
      <c r="D142" s="43">
        <v>107371847</v>
      </c>
      <c r="E142" s="44" t="s">
        <v>70</v>
      </c>
      <c r="F142" s="44" t="s">
        <v>157</v>
      </c>
      <c r="G142" s="45" t="s">
        <v>62</v>
      </c>
      <c r="H142" s="46" t="s">
        <v>98</v>
      </c>
      <c r="I142" s="89">
        <v>44561</v>
      </c>
      <c r="J142" s="47" t="s">
        <v>49</v>
      </c>
      <c r="K142" s="48" t="s">
        <v>158</v>
      </c>
      <c r="L142" s="89">
        <v>44545</v>
      </c>
      <c r="M142" s="49">
        <v>3712.5</v>
      </c>
      <c r="N142" s="91">
        <v>0</v>
      </c>
      <c r="O142" s="49">
        <f t="shared" si="59"/>
        <v>3712.5</v>
      </c>
      <c r="P142" s="50">
        <f t="shared" si="60"/>
        <v>3.3346801346801347E-3</v>
      </c>
      <c r="Q142" s="51">
        <v>12.38</v>
      </c>
      <c r="R142" s="52" t="s">
        <v>50</v>
      </c>
      <c r="S142" s="90" t="s">
        <v>67</v>
      </c>
      <c r="T142" s="117" t="s">
        <v>182</v>
      </c>
      <c r="U142" s="118"/>
      <c r="V142" s="93"/>
      <c r="W142" s="94"/>
      <c r="AF142" s="95"/>
    </row>
    <row r="143" spans="2:32" s="55" customFormat="1" ht="51" customHeight="1">
      <c r="B143" s="92">
        <v>46</v>
      </c>
      <c r="C143" s="42" t="s">
        <v>98</v>
      </c>
      <c r="D143" s="43">
        <v>107371847</v>
      </c>
      <c r="E143" s="44" t="s">
        <v>70</v>
      </c>
      <c r="F143" s="44" t="s">
        <v>157</v>
      </c>
      <c r="G143" s="45" t="s">
        <v>62</v>
      </c>
      <c r="H143" s="46" t="s">
        <v>98</v>
      </c>
      <c r="I143" s="89">
        <v>44561</v>
      </c>
      <c r="J143" s="47" t="s">
        <v>49</v>
      </c>
      <c r="K143" s="48" t="s">
        <v>158</v>
      </c>
      <c r="L143" s="89">
        <v>44545</v>
      </c>
      <c r="M143" s="49">
        <v>3712.5</v>
      </c>
      <c r="N143" s="91">
        <v>0</v>
      </c>
      <c r="O143" s="49">
        <f t="shared" ref="O143:O154" si="61">IF(M143="","",M143*(1+N143))</f>
        <v>3712.5</v>
      </c>
      <c r="P143" s="50">
        <f t="shared" ref="P143:P154" si="62">+Q143/M143</f>
        <v>4.9993265993265989E-3</v>
      </c>
      <c r="Q143" s="51">
        <v>18.559999999999999</v>
      </c>
      <c r="R143" s="52" t="s">
        <v>50</v>
      </c>
      <c r="S143" s="90" t="s">
        <v>67</v>
      </c>
      <c r="T143" s="117" t="s">
        <v>182</v>
      </c>
      <c r="U143" s="118"/>
      <c r="V143" s="93"/>
      <c r="W143" s="94"/>
      <c r="AF143" s="95"/>
    </row>
    <row r="144" spans="2:32" s="55" customFormat="1" ht="51" customHeight="1">
      <c r="B144" s="92">
        <v>54</v>
      </c>
      <c r="C144" s="42" t="s">
        <v>98</v>
      </c>
      <c r="D144" s="43">
        <v>107371847</v>
      </c>
      <c r="E144" s="44" t="s">
        <v>70</v>
      </c>
      <c r="F144" s="44" t="s">
        <v>157</v>
      </c>
      <c r="G144" s="45" t="s">
        <v>62</v>
      </c>
      <c r="H144" s="46" t="s">
        <v>98</v>
      </c>
      <c r="I144" s="89">
        <v>44561</v>
      </c>
      <c r="J144" s="47" t="s">
        <v>49</v>
      </c>
      <c r="K144" s="48" t="s">
        <v>158</v>
      </c>
      <c r="L144" s="89">
        <v>44545</v>
      </c>
      <c r="M144" s="49">
        <v>3712.5</v>
      </c>
      <c r="N144" s="91">
        <v>0</v>
      </c>
      <c r="O144" s="49">
        <f t="shared" si="61"/>
        <v>3712.5</v>
      </c>
      <c r="P144" s="50">
        <f t="shared" si="62"/>
        <v>2.4996632996632994E-3</v>
      </c>
      <c r="Q144" s="51">
        <v>9.2799999999999994</v>
      </c>
      <c r="R144" s="52" t="s">
        <v>50</v>
      </c>
      <c r="S144" s="90" t="s">
        <v>67</v>
      </c>
      <c r="T144" s="117" t="s">
        <v>182</v>
      </c>
      <c r="U144" s="118"/>
      <c r="V144" s="93"/>
      <c r="W144" s="94"/>
      <c r="AF144" s="95"/>
    </row>
    <row r="145" spans="2:32" s="55" customFormat="1" ht="51" customHeight="1">
      <c r="B145" s="92">
        <v>77</v>
      </c>
      <c r="C145" s="42" t="s">
        <v>98</v>
      </c>
      <c r="D145" s="43">
        <v>107371847</v>
      </c>
      <c r="E145" s="44" t="s">
        <v>70</v>
      </c>
      <c r="F145" s="44" t="s">
        <v>157</v>
      </c>
      <c r="G145" s="45" t="s">
        <v>62</v>
      </c>
      <c r="H145" s="46" t="s">
        <v>98</v>
      </c>
      <c r="I145" s="89">
        <v>44561</v>
      </c>
      <c r="J145" s="47" t="s">
        <v>49</v>
      </c>
      <c r="K145" s="48" t="s">
        <v>158</v>
      </c>
      <c r="L145" s="89">
        <v>44545</v>
      </c>
      <c r="M145" s="49">
        <v>3712.5</v>
      </c>
      <c r="N145" s="91">
        <v>0</v>
      </c>
      <c r="O145" s="49">
        <f t="shared" si="61"/>
        <v>3712.5</v>
      </c>
      <c r="P145" s="50">
        <f t="shared" si="62"/>
        <v>7.3346801346801348E-3</v>
      </c>
      <c r="Q145" s="51">
        <v>27.23</v>
      </c>
      <c r="R145" s="52" t="s">
        <v>50</v>
      </c>
      <c r="S145" s="90" t="s">
        <v>67</v>
      </c>
      <c r="T145" s="117" t="s">
        <v>182</v>
      </c>
      <c r="U145" s="118"/>
      <c r="V145" s="93"/>
      <c r="W145" s="94"/>
      <c r="AF145" s="95"/>
    </row>
    <row r="146" spans="2:32" s="55" customFormat="1" ht="51" customHeight="1">
      <c r="B146" s="92" t="s">
        <v>68</v>
      </c>
      <c r="C146" s="42" t="s">
        <v>98</v>
      </c>
      <c r="D146" s="43">
        <v>206135904</v>
      </c>
      <c r="E146" s="44" t="s">
        <v>89</v>
      </c>
      <c r="F146" s="44" t="s">
        <v>157</v>
      </c>
      <c r="G146" s="45" t="s">
        <v>62</v>
      </c>
      <c r="H146" s="46" t="s">
        <v>98</v>
      </c>
      <c r="I146" s="89">
        <v>44561</v>
      </c>
      <c r="J146" s="47" t="s">
        <v>49</v>
      </c>
      <c r="K146" s="48" t="s">
        <v>158</v>
      </c>
      <c r="L146" s="89">
        <v>44545</v>
      </c>
      <c r="M146" s="49">
        <v>484.69</v>
      </c>
      <c r="N146" s="91">
        <v>0</v>
      </c>
      <c r="O146" s="49">
        <f t="shared" si="61"/>
        <v>484.69</v>
      </c>
      <c r="P146" s="50">
        <f t="shared" si="62"/>
        <v>0.11727083290350535</v>
      </c>
      <c r="Q146" s="51">
        <v>56.84</v>
      </c>
      <c r="R146" s="52" t="s">
        <v>50</v>
      </c>
      <c r="S146" s="90" t="s">
        <v>67</v>
      </c>
      <c r="T146" s="117" t="s">
        <v>182</v>
      </c>
      <c r="U146" s="118"/>
      <c r="V146" s="93"/>
      <c r="W146" s="94"/>
      <c r="AF146" s="95"/>
    </row>
    <row r="147" spans="2:32" s="55" customFormat="1" ht="51" customHeight="1">
      <c r="B147" s="92">
        <v>20</v>
      </c>
      <c r="C147" s="42" t="s">
        <v>98</v>
      </c>
      <c r="D147" s="43">
        <v>148590837</v>
      </c>
      <c r="E147" s="44" t="s">
        <v>90</v>
      </c>
      <c r="F147" s="44" t="s">
        <v>157</v>
      </c>
      <c r="G147" s="45" t="s">
        <v>62</v>
      </c>
      <c r="H147" s="46" t="s">
        <v>98</v>
      </c>
      <c r="I147" s="89">
        <v>44561</v>
      </c>
      <c r="J147" s="47" t="s">
        <v>49</v>
      </c>
      <c r="K147" s="48" t="s">
        <v>158</v>
      </c>
      <c r="L147" s="89">
        <v>44545</v>
      </c>
      <c r="M147" s="49">
        <v>554.66</v>
      </c>
      <c r="N147" s="91">
        <v>0</v>
      </c>
      <c r="O147" s="49">
        <f t="shared" si="61"/>
        <v>554.66</v>
      </c>
      <c r="P147" s="50">
        <f t="shared" si="62"/>
        <v>0.26091659755525909</v>
      </c>
      <c r="Q147" s="51">
        <v>144.72</v>
      </c>
      <c r="R147" s="52" t="s">
        <v>50</v>
      </c>
      <c r="S147" s="90" t="s">
        <v>67</v>
      </c>
      <c r="T147" s="117" t="s">
        <v>182</v>
      </c>
      <c r="U147" s="118"/>
      <c r="V147" s="93"/>
      <c r="W147" s="94"/>
      <c r="AF147" s="95"/>
    </row>
    <row r="148" spans="2:32" s="55" customFormat="1" ht="51" customHeight="1">
      <c r="B148" s="92">
        <v>38</v>
      </c>
      <c r="C148" s="42" t="s">
        <v>98</v>
      </c>
      <c r="D148" s="43">
        <v>148590837</v>
      </c>
      <c r="E148" s="44" t="s">
        <v>90</v>
      </c>
      <c r="F148" s="44" t="s">
        <v>157</v>
      </c>
      <c r="G148" s="45" t="s">
        <v>62</v>
      </c>
      <c r="H148" s="46" t="s">
        <v>98</v>
      </c>
      <c r="I148" s="89">
        <v>44561</v>
      </c>
      <c r="J148" s="47" t="s">
        <v>49</v>
      </c>
      <c r="K148" s="48" t="s">
        <v>158</v>
      </c>
      <c r="L148" s="89">
        <v>44545</v>
      </c>
      <c r="M148" s="49">
        <v>554.66</v>
      </c>
      <c r="N148" s="91">
        <v>0</v>
      </c>
      <c r="O148" s="49">
        <f t="shared" si="61"/>
        <v>554.66</v>
      </c>
      <c r="P148" s="50">
        <f t="shared" si="62"/>
        <v>6.8798903832978764E-2</v>
      </c>
      <c r="Q148" s="51">
        <v>38.159999999999997</v>
      </c>
      <c r="R148" s="52" t="s">
        <v>50</v>
      </c>
      <c r="S148" s="90" t="s">
        <v>67</v>
      </c>
      <c r="T148" s="117" t="s">
        <v>182</v>
      </c>
      <c r="U148" s="118"/>
      <c r="V148" s="93"/>
      <c r="W148" s="94"/>
      <c r="AF148" s="95"/>
    </row>
    <row r="149" spans="2:32" s="55" customFormat="1" ht="51" customHeight="1">
      <c r="B149" s="92">
        <v>77</v>
      </c>
      <c r="C149" s="42" t="s">
        <v>98</v>
      </c>
      <c r="D149" s="43">
        <v>148590837</v>
      </c>
      <c r="E149" s="44" t="s">
        <v>90</v>
      </c>
      <c r="F149" s="44" t="s">
        <v>157</v>
      </c>
      <c r="G149" s="45" t="s">
        <v>62</v>
      </c>
      <c r="H149" s="46" t="s">
        <v>98</v>
      </c>
      <c r="I149" s="89">
        <v>44561</v>
      </c>
      <c r="J149" s="47" t="s">
        <v>49</v>
      </c>
      <c r="K149" s="48" t="s">
        <v>158</v>
      </c>
      <c r="L149" s="89">
        <v>44545</v>
      </c>
      <c r="M149" s="49">
        <v>554.66</v>
      </c>
      <c r="N149" s="91">
        <v>0</v>
      </c>
      <c r="O149" s="49">
        <f t="shared" si="61"/>
        <v>554.66</v>
      </c>
      <c r="P149" s="50">
        <f t="shared" si="62"/>
        <v>4.0006490462625756E-2</v>
      </c>
      <c r="Q149" s="51">
        <v>22.19</v>
      </c>
      <c r="R149" s="52" t="s">
        <v>50</v>
      </c>
      <c r="S149" s="90" t="s">
        <v>67</v>
      </c>
      <c r="T149" s="117" t="s">
        <v>182</v>
      </c>
      <c r="U149" s="118"/>
      <c r="V149" s="93"/>
      <c r="W149" s="94"/>
      <c r="AF149" s="95"/>
    </row>
    <row r="150" spans="2:32" s="55" customFormat="1" ht="51" customHeight="1">
      <c r="B150" s="92" t="s">
        <v>68</v>
      </c>
      <c r="C150" s="42" t="s">
        <v>98</v>
      </c>
      <c r="D150" s="43">
        <v>192954849</v>
      </c>
      <c r="E150" s="44" t="s">
        <v>73</v>
      </c>
      <c r="F150" s="44" t="s">
        <v>157</v>
      </c>
      <c r="G150" s="45" t="s">
        <v>62</v>
      </c>
      <c r="H150" s="46" t="s">
        <v>98</v>
      </c>
      <c r="I150" s="89">
        <v>44561</v>
      </c>
      <c r="J150" s="47" t="s">
        <v>49</v>
      </c>
      <c r="K150" s="48" t="s">
        <v>158</v>
      </c>
      <c r="L150" s="89">
        <v>44545</v>
      </c>
      <c r="M150" s="49">
        <v>3823.88</v>
      </c>
      <c r="N150" s="91">
        <v>0</v>
      </c>
      <c r="O150" s="49">
        <f t="shared" si="61"/>
        <v>3823.88</v>
      </c>
      <c r="P150" s="50">
        <f t="shared" si="62"/>
        <v>0.17059635762628536</v>
      </c>
      <c r="Q150" s="51">
        <v>652.34</v>
      </c>
      <c r="R150" s="52" t="s">
        <v>50</v>
      </c>
      <c r="S150" s="90" t="s">
        <v>67</v>
      </c>
      <c r="T150" s="117" t="s">
        <v>182</v>
      </c>
      <c r="U150" s="118"/>
      <c r="V150" s="93"/>
      <c r="W150" s="94"/>
      <c r="AF150" s="95"/>
    </row>
    <row r="151" spans="2:32" s="55" customFormat="1" ht="51" customHeight="1">
      <c r="B151" s="92">
        <v>2</v>
      </c>
      <c r="C151" s="42" t="s">
        <v>98</v>
      </c>
      <c r="D151" s="43">
        <v>214988279</v>
      </c>
      <c r="E151" s="44" t="s">
        <v>161</v>
      </c>
      <c r="F151" s="44" t="s">
        <v>157</v>
      </c>
      <c r="G151" s="45" t="s">
        <v>62</v>
      </c>
      <c r="H151" s="46" t="s">
        <v>98</v>
      </c>
      <c r="I151" s="89">
        <v>44561</v>
      </c>
      <c r="J151" s="47" t="s">
        <v>49</v>
      </c>
      <c r="K151" s="48" t="s">
        <v>158</v>
      </c>
      <c r="L151" s="89">
        <v>44545</v>
      </c>
      <c r="M151" s="49">
        <v>510.16</v>
      </c>
      <c r="N151" s="91">
        <v>0</v>
      </c>
      <c r="O151" s="49">
        <f t="shared" si="61"/>
        <v>510.16</v>
      </c>
      <c r="P151" s="50">
        <f t="shared" si="62"/>
        <v>0.15187392190685275</v>
      </c>
      <c r="Q151" s="51">
        <v>77.48</v>
      </c>
      <c r="R151" s="52" t="s">
        <v>50</v>
      </c>
      <c r="S151" s="90" t="s">
        <v>67</v>
      </c>
      <c r="T151" s="117" t="s">
        <v>182</v>
      </c>
      <c r="U151" s="118"/>
      <c r="V151" s="93"/>
      <c r="W151" s="94"/>
      <c r="AF151" s="95"/>
    </row>
    <row r="152" spans="2:32" s="55" customFormat="1" ht="51" customHeight="1">
      <c r="B152" s="92">
        <v>2</v>
      </c>
      <c r="C152" s="42" t="s">
        <v>98</v>
      </c>
      <c r="D152" s="43">
        <v>232292663</v>
      </c>
      <c r="E152" s="44" t="s">
        <v>75</v>
      </c>
      <c r="F152" s="44" t="s">
        <v>157</v>
      </c>
      <c r="G152" s="45" t="s">
        <v>62</v>
      </c>
      <c r="H152" s="46" t="s">
        <v>98</v>
      </c>
      <c r="I152" s="89">
        <v>44561</v>
      </c>
      <c r="J152" s="47" t="s">
        <v>49</v>
      </c>
      <c r="K152" s="48" t="s">
        <v>158</v>
      </c>
      <c r="L152" s="89">
        <v>44545</v>
      </c>
      <c r="M152" s="49">
        <v>1427.25</v>
      </c>
      <c r="N152" s="91">
        <v>0</v>
      </c>
      <c r="O152" s="49">
        <f t="shared" si="61"/>
        <v>1427.25</v>
      </c>
      <c r="P152" s="50">
        <f t="shared" si="62"/>
        <v>7.7281485373970919E-3</v>
      </c>
      <c r="Q152" s="51">
        <v>11.03</v>
      </c>
      <c r="R152" s="52" t="s">
        <v>50</v>
      </c>
      <c r="S152" s="90" t="s">
        <v>67</v>
      </c>
      <c r="T152" s="117" t="s">
        <v>182</v>
      </c>
      <c r="U152" s="118"/>
      <c r="V152" s="93"/>
      <c r="W152" s="94"/>
      <c r="AF152" s="95"/>
    </row>
    <row r="153" spans="2:32" s="55" customFormat="1" ht="51" customHeight="1">
      <c r="B153" s="92">
        <v>3</v>
      </c>
      <c r="C153" s="42" t="s">
        <v>98</v>
      </c>
      <c r="D153" s="43">
        <v>232292663</v>
      </c>
      <c r="E153" s="44" t="s">
        <v>75</v>
      </c>
      <c r="F153" s="44" t="s">
        <v>157</v>
      </c>
      <c r="G153" s="45" t="s">
        <v>62</v>
      </c>
      <c r="H153" s="46" t="s">
        <v>98</v>
      </c>
      <c r="I153" s="89">
        <v>44561</v>
      </c>
      <c r="J153" s="47" t="s">
        <v>49</v>
      </c>
      <c r="K153" s="48" t="s">
        <v>158</v>
      </c>
      <c r="L153" s="89">
        <v>44545</v>
      </c>
      <c r="M153" s="49">
        <v>1427.25</v>
      </c>
      <c r="N153" s="91">
        <v>0</v>
      </c>
      <c r="O153" s="49">
        <f t="shared" si="61"/>
        <v>1427.25</v>
      </c>
      <c r="P153" s="50">
        <f t="shared" si="62"/>
        <v>4.3433175687510948E-2</v>
      </c>
      <c r="Q153" s="51">
        <v>61.99</v>
      </c>
      <c r="R153" s="52" t="s">
        <v>50</v>
      </c>
      <c r="S153" s="90" t="s">
        <v>67</v>
      </c>
      <c r="T153" s="117" t="s">
        <v>182</v>
      </c>
      <c r="U153" s="118"/>
      <c r="V153" s="93"/>
      <c r="W153" s="94"/>
      <c r="AF153" s="95"/>
    </row>
    <row r="154" spans="2:32" s="55" customFormat="1" ht="51" customHeight="1">
      <c r="B154" s="92">
        <v>17</v>
      </c>
      <c r="C154" s="42" t="s">
        <v>98</v>
      </c>
      <c r="D154" s="43">
        <v>232292663</v>
      </c>
      <c r="E154" s="44" t="s">
        <v>75</v>
      </c>
      <c r="F154" s="44" t="s">
        <v>157</v>
      </c>
      <c r="G154" s="45" t="s">
        <v>62</v>
      </c>
      <c r="H154" s="46" t="s">
        <v>98</v>
      </c>
      <c r="I154" s="89">
        <v>44561</v>
      </c>
      <c r="J154" s="47" t="s">
        <v>49</v>
      </c>
      <c r="K154" s="48" t="s">
        <v>158</v>
      </c>
      <c r="L154" s="89">
        <v>44545</v>
      </c>
      <c r="M154" s="49">
        <v>1427.25</v>
      </c>
      <c r="N154" s="91">
        <v>0</v>
      </c>
      <c r="O154" s="49">
        <f t="shared" si="61"/>
        <v>1427.25</v>
      </c>
      <c r="P154" s="50">
        <f t="shared" si="62"/>
        <v>6.0914345769837099E-2</v>
      </c>
      <c r="Q154" s="51">
        <v>86.94</v>
      </c>
      <c r="R154" s="52" t="s">
        <v>50</v>
      </c>
      <c r="S154" s="90" t="s">
        <v>67</v>
      </c>
      <c r="T154" s="117" t="s">
        <v>182</v>
      </c>
      <c r="U154" s="118"/>
      <c r="V154" s="93"/>
      <c r="W154" s="94"/>
      <c r="AF154" s="95"/>
    </row>
    <row r="155" spans="2:32" s="55" customFormat="1" ht="51" customHeight="1">
      <c r="B155" s="92">
        <v>20</v>
      </c>
      <c r="C155" s="42" t="s">
        <v>98</v>
      </c>
      <c r="D155" s="43">
        <v>232292663</v>
      </c>
      <c r="E155" s="44" t="s">
        <v>75</v>
      </c>
      <c r="F155" s="44" t="s">
        <v>157</v>
      </c>
      <c r="G155" s="45" t="s">
        <v>62</v>
      </c>
      <c r="H155" s="46" t="s">
        <v>98</v>
      </c>
      <c r="I155" s="89">
        <v>44561</v>
      </c>
      <c r="J155" s="47" t="s">
        <v>49</v>
      </c>
      <c r="K155" s="48" t="s">
        <v>158</v>
      </c>
      <c r="L155" s="89">
        <v>44545</v>
      </c>
      <c r="M155" s="49">
        <v>1427.25</v>
      </c>
      <c r="N155" s="91">
        <v>0</v>
      </c>
      <c r="O155" s="49">
        <f t="shared" ref="O155:O178" si="63">IF(M155="","",M155*(1+N155))</f>
        <v>1427.25</v>
      </c>
      <c r="P155" s="50">
        <f t="shared" ref="P155:P178" si="64">+Q155/M155</f>
        <v>7.1753371868978802E-2</v>
      </c>
      <c r="Q155" s="51">
        <v>102.41</v>
      </c>
      <c r="R155" s="52" t="s">
        <v>50</v>
      </c>
      <c r="S155" s="90" t="s">
        <v>67</v>
      </c>
      <c r="T155" s="117" t="s">
        <v>182</v>
      </c>
      <c r="U155" s="118"/>
      <c r="V155" s="93"/>
      <c r="W155" s="94"/>
      <c r="AF155" s="95"/>
    </row>
    <row r="156" spans="2:32" s="55" customFormat="1" ht="51" customHeight="1">
      <c r="B156" s="92">
        <v>38</v>
      </c>
      <c r="C156" s="42" t="s">
        <v>98</v>
      </c>
      <c r="D156" s="43">
        <v>232292663</v>
      </c>
      <c r="E156" s="44" t="s">
        <v>75</v>
      </c>
      <c r="F156" s="44" t="s">
        <v>157</v>
      </c>
      <c r="G156" s="45" t="s">
        <v>62</v>
      </c>
      <c r="H156" s="46" t="s">
        <v>98</v>
      </c>
      <c r="I156" s="89">
        <v>44561</v>
      </c>
      <c r="J156" s="47" t="s">
        <v>49</v>
      </c>
      <c r="K156" s="48" t="s">
        <v>158</v>
      </c>
      <c r="L156" s="89">
        <v>44545</v>
      </c>
      <c r="M156" s="49">
        <v>1427.25</v>
      </c>
      <c r="N156" s="91">
        <v>0</v>
      </c>
      <c r="O156" s="49">
        <f t="shared" si="63"/>
        <v>1427.25</v>
      </c>
      <c r="P156" s="50">
        <f t="shared" si="64"/>
        <v>9.7880539499036606E-3</v>
      </c>
      <c r="Q156" s="51">
        <v>13.97</v>
      </c>
      <c r="R156" s="52" t="s">
        <v>50</v>
      </c>
      <c r="S156" s="90" t="s">
        <v>67</v>
      </c>
      <c r="T156" s="117" t="s">
        <v>182</v>
      </c>
      <c r="U156" s="118"/>
      <c r="V156" s="93"/>
      <c r="W156" s="94"/>
      <c r="AF156" s="95"/>
    </row>
    <row r="157" spans="2:32" s="55" customFormat="1" ht="51" customHeight="1">
      <c r="B157" s="92">
        <v>56</v>
      </c>
      <c r="C157" s="42" t="s">
        <v>98</v>
      </c>
      <c r="D157" s="43">
        <v>232292663</v>
      </c>
      <c r="E157" s="44" t="s">
        <v>75</v>
      </c>
      <c r="F157" s="44" t="s">
        <v>157</v>
      </c>
      <c r="G157" s="45" t="s">
        <v>62</v>
      </c>
      <c r="H157" s="46" t="s">
        <v>98</v>
      </c>
      <c r="I157" s="89">
        <v>44561</v>
      </c>
      <c r="J157" s="47" t="s">
        <v>49</v>
      </c>
      <c r="K157" s="48" t="s">
        <v>158</v>
      </c>
      <c r="L157" s="89">
        <v>44545</v>
      </c>
      <c r="M157" s="49">
        <v>1427.25</v>
      </c>
      <c r="N157" s="91">
        <v>0</v>
      </c>
      <c r="O157" s="49">
        <f t="shared" si="63"/>
        <v>1427.25</v>
      </c>
      <c r="P157" s="50">
        <f t="shared" si="64"/>
        <v>3.8549658434051497E-2</v>
      </c>
      <c r="Q157" s="51">
        <v>55.02</v>
      </c>
      <c r="R157" s="52" t="s">
        <v>50</v>
      </c>
      <c r="S157" s="90" t="s">
        <v>67</v>
      </c>
      <c r="T157" s="117" t="s">
        <v>182</v>
      </c>
      <c r="U157" s="118"/>
      <c r="V157" s="93"/>
      <c r="W157" s="94"/>
      <c r="AF157" s="95"/>
    </row>
    <row r="158" spans="2:32" s="55" customFormat="1" ht="51" customHeight="1">
      <c r="B158" s="92">
        <v>57</v>
      </c>
      <c r="C158" s="42" t="s">
        <v>98</v>
      </c>
      <c r="D158" s="43">
        <v>232292663</v>
      </c>
      <c r="E158" s="44" t="s">
        <v>75</v>
      </c>
      <c r="F158" s="44" t="s">
        <v>157</v>
      </c>
      <c r="G158" s="45" t="s">
        <v>62</v>
      </c>
      <c r="H158" s="46" t="s">
        <v>98</v>
      </c>
      <c r="I158" s="89">
        <v>44561</v>
      </c>
      <c r="J158" s="47" t="s">
        <v>49</v>
      </c>
      <c r="K158" s="48" t="s">
        <v>158</v>
      </c>
      <c r="L158" s="89">
        <v>44545</v>
      </c>
      <c r="M158" s="49">
        <v>1427.25</v>
      </c>
      <c r="N158" s="91">
        <v>0</v>
      </c>
      <c r="O158" s="49">
        <f t="shared" si="63"/>
        <v>1427.25</v>
      </c>
      <c r="P158" s="50">
        <f t="shared" si="64"/>
        <v>4.3496234016465227E-2</v>
      </c>
      <c r="Q158" s="51">
        <v>62.08</v>
      </c>
      <c r="R158" s="52" t="s">
        <v>50</v>
      </c>
      <c r="S158" s="90" t="s">
        <v>67</v>
      </c>
      <c r="T158" s="117" t="s">
        <v>182</v>
      </c>
      <c r="U158" s="118"/>
      <c r="V158" s="93"/>
      <c r="W158" s="94"/>
      <c r="AF158" s="95"/>
    </row>
    <row r="159" spans="2:32" s="55" customFormat="1" ht="51" customHeight="1">
      <c r="B159" s="92">
        <v>58</v>
      </c>
      <c r="C159" s="42" t="s">
        <v>98</v>
      </c>
      <c r="D159" s="43">
        <v>232292663</v>
      </c>
      <c r="E159" s="44" t="s">
        <v>75</v>
      </c>
      <c r="F159" s="44" t="s">
        <v>157</v>
      </c>
      <c r="G159" s="45" t="s">
        <v>62</v>
      </c>
      <c r="H159" s="46" t="s">
        <v>98</v>
      </c>
      <c r="I159" s="89">
        <v>44561</v>
      </c>
      <c r="J159" s="47" t="s">
        <v>49</v>
      </c>
      <c r="K159" s="48" t="s">
        <v>158</v>
      </c>
      <c r="L159" s="89">
        <v>44545</v>
      </c>
      <c r="M159" s="49">
        <v>1427.25</v>
      </c>
      <c r="N159" s="91">
        <v>0</v>
      </c>
      <c r="O159" s="49">
        <f t="shared" si="63"/>
        <v>1427.25</v>
      </c>
      <c r="P159" s="50">
        <f t="shared" si="64"/>
        <v>4.8596952180767213E-2</v>
      </c>
      <c r="Q159" s="51">
        <v>69.36</v>
      </c>
      <c r="R159" s="52" t="s">
        <v>50</v>
      </c>
      <c r="S159" s="90" t="s">
        <v>67</v>
      </c>
      <c r="T159" s="117" t="s">
        <v>182</v>
      </c>
      <c r="U159" s="118"/>
      <c r="V159" s="93"/>
      <c r="W159" s="94"/>
      <c r="AF159" s="95"/>
    </row>
    <row r="160" spans="2:32" s="55" customFormat="1" ht="51" customHeight="1">
      <c r="B160" s="92">
        <v>59</v>
      </c>
      <c r="C160" s="42" t="s">
        <v>98</v>
      </c>
      <c r="D160" s="43">
        <v>232292663</v>
      </c>
      <c r="E160" s="44" t="s">
        <v>75</v>
      </c>
      <c r="F160" s="44" t="s">
        <v>157</v>
      </c>
      <c r="G160" s="45" t="s">
        <v>62</v>
      </c>
      <c r="H160" s="46" t="s">
        <v>98</v>
      </c>
      <c r="I160" s="89">
        <v>44561</v>
      </c>
      <c r="J160" s="47" t="s">
        <v>49</v>
      </c>
      <c r="K160" s="48" t="s">
        <v>158</v>
      </c>
      <c r="L160" s="89">
        <v>44545</v>
      </c>
      <c r="M160" s="49">
        <v>1427.25</v>
      </c>
      <c r="N160" s="91">
        <v>0</v>
      </c>
      <c r="O160" s="49">
        <f t="shared" si="63"/>
        <v>1427.25</v>
      </c>
      <c r="P160" s="50">
        <f t="shared" si="64"/>
        <v>3.9166228761604485E-2</v>
      </c>
      <c r="Q160" s="51">
        <v>55.9</v>
      </c>
      <c r="R160" s="52" t="s">
        <v>50</v>
      </c>
      <c r="S160" s="90" t="s">
        <v>67</v>
      </c>
      <c r="T160" s="117" t="s">
        <v>182</v>
      </c>
      <c r="U160" s="118"/>
      <c r="V160" s="93"/>
      <c r="W160" s="94"/>
      <c r="AF160" s="95"/>
    </row>
    <row r="161" spans="2:32" s="55" customFormat="1" ht="51" customHeight="1">
      <c r="B161" s="92">
        <v>60</v>
      </c>
      <c r="C161" s="42" t="s">
        <v>98</v>
      </c>
      <c r="D161" s="43">
        <v>232292663</v>
      </c>
      <c r="E161" s="44" t="s">
        <v>75</v>
      </c>
      <c r="F161" s="44" t="s">
        <v>157</v>
      </c>
      <c r="G161" s="45" t="s">
        <v>62</v>
      </c>
      <c r="H161" s="46" t="s">
        <v>98</v>
      </c>
      <c r="I161" s="89">
        <v>44561</v>
      </c>
      <c r="J161" s="47" t="s">
        <v>49</v>
      </c>
      <c r="K161" s="48" t="s">
        <v>158</v>
      </c>
      <c r="L161" s="89">
        <v>44545</v>
      </c>
      <c r="M161" s="49">
        <v>1427.25</v>
      </c>
      <c r="N161" s="91">
        <v>0</v>
      </c>
      <c r="O161" s="49">
        <f t="shared" si="63"/>
        <v>1427.25</v>
      </c>
      <c r="P161" s="50">
        <f t="shared" si="64"/>
        <v>1.4496409178490105E-2</v>
      </c>
      <c r="Q161" s="51">
        <v>20.69</v>
      </c>
      <c r="R161" s="52" t="s">
        <v>50</v>
      </c>
      <c r="S161" s="90" t="s">
        <v>67</v>
      </c>
      <c r="T161" s="117" t="s">
        <v>182</v>
      </c>
      <c r="U161" s="118"/>
      <c r="V161" s="93"/>
      <c r="W161" s="94"/>
      <c r="AF161" s="95"/>
    </row>
    <row r="162" spans="2:32" s="55" customFormat="1" ht="51" customHeight="1">
      <c r="B162" s="92">
        <v>61</v>
      </c>
      <c r="C162" s="42" t="s">
        <v>98</v>
      </c>
      <c r="D162" s="43">
        <v>232292663</v>
      </c>
      <c r="E162" s="44" t="s">
        <v>75</v>
      </c>
      <c r="F162" s="44" t="s">
        <v>157</v>
      </c>
      <c r="G162" s="45" t="s">
        <v>62</v>
      </c>
      <c r="H162" s="46" t="s">
        <v>98</v>
      </c>
      <c r="I162" s="89">
        <v>44561</v>
      </c>
      <c r="J162" s="47" t="s">
        <v>49</v>
      </c>
      <c r="K162" s="48" t="s">
        <v>158</v>
      </c>
      <c r="L162" s="89">
        <v>44545</v>
      </c>
      <c r="M162" s="49">
        <v>1427.25</v>
      </c>
      <c r="N162" s="91">
        <v>0</v>
      </c>
      <c r="O162" s="49">
        <f t="shared" si="63"/>
        <v>1427.25</v>
      </c>
      <c r="P162" s="50">
        <f t="shared" si="64"/>
        <v>9.2625678752846392E-3</v>
      </c>
      <c r="Q162" s="51">
        <v>13.22</v>
      </c>
      <c r="R162" s="52" t="s">
        <v>50</v>
      </c>
      <c r="S162" s="90" t="s">
        <v>67</v>
      </c>
      <c r="T162" s="117" t="s">
        <v>182</v>
      </c>
      <c r="U162" s="118"/>
      <c r="V162" s="93"/>
      <c r="W162" s="94"/>
      <c r="AF162" s="95"/>
    </row>
    <row r="163" spans="2:32" s="55" customFormat="1" ht="51" customHeight="1">
      <c r="B163" s="92">
        <v>62</v>
      </c>
      <c r="C163" s="42" t="s">
        <v>98</v>
      </c>
      <c r="D163" s="43">
        <v>232292663</v>
      </c>
      <c r="E163" s="44" t="s">
        <v>75</v>
      </c>
      <c r="F163" s="44" t="s">
        <v>157</v>
      </c>
      <c r="G163" s="45" t="s">
        <v>62</v>
      </c>
      <c r="H163" s="46" t="s">
        <v>98</v>
      </c>
      <c r="I163" s="89">
        <v>44561</v>
      </c>
      <c r="J163" s="47" t="s">
        <v>49</v>
      </c>
      <c r="K163" s="48" t="s">
        <v>158</v>
      </c>
      <c r="L163" s="89">
        <v>44545</v>
      </c>
      <c r="M163" s="49">
        <v>1427.25</v>
      </c>
      <c r="N163" s="91">
        <v>0</v>
      </c>
      <c r="O163" s="49">
        <f t="shared" si="63"/>
        <v>1427.25</v>
      </c>
      <c r="P163" s="50">
        <f t="shared" si="64"/>
        <v>6.7052023121387284E-3</v>
      </c>
      <c r="Q163" s="51">
        <v>9.57</v>
      </c>
      <c r="R163" s="52" t="s">
        <v>50</v>
      </c>
      <c r="S163" s="90" t="s">
        <v>67</v>
      </c>
      <c r="T163" s="117" t="s">
        <v>182</v>
      </c>
      <c r="U163" s="118"/>
      <c r="V163" s="93"/>
      <c r="W163" s="94"/>
      <c r="AF163" s="95"/>
    </row>
    <row r="164" spans="2:32" s="55" customFormat="1" ht="51" customHeight="1">
      <c r="B164" s="92">
        <v>63</v>
      </c>
      <c r="C164" s="42" t="s">
        <v>98</v>
      </c>
      <c r="D164" s="43">
        <v>232292663</v>
      </c>
      <c r="E164" s="44" t="s">
        <v>75</v>
      </c>
      <c r="F164" s="44" t="s">
        <v>157</v>
      </c>
      <c r="G164" s="45" t="s">
        <v>62</v>
      </c>
      <c r="H164" s="46" t="s">
        <v>98</v>
      </c>
      <c r="I164" s="89">
        <v>44561</v>
      </c>
      <c r="J164" s="47" t="s">
        <v>49</v>
      </c>
      <c r="K164" s="48" t="s">
        <v>158</v>
      </c>
      <c r="L164" s="89">
        <v>44545</v>
      </c>
      <c r="M164" s="49">
        <v>1427.25</v>
      </c>
      <c r="N164" s="91">
        <v>0</v>
      </c>
      <c r="O164" s="49">
        <f t="shared" si="63"/>
        <v>1427.25</v>
      </c>
      <c r="P164" s="50">
        <f t="shared" si="64"/>
        <v>5.1007181643019798E-3</v>
      </c>
      <c r="Q164" s="51">
        <v>7.28</v>
      </c>
      <c r="R164" s="52" t="s">
        <v>50</v>
      </c>
      <c r="S164" s="90" t="s">
        <v>67</v>
      </c>
      <c r="T164" s="117" t="s">
        <v>182</v>
      </c>
      <c r="U164" s="118"/>
      <c r="V164" s="93"/>
      <c r="W164" s="94"/>
      <c r="AF164" s="95"/>
    </row>
    <row r="165" spans="2:32" s="55" customFormat="1" ht="51" customHeight="1">
      <c r="B165" s="92">
        <v>65</v>
      </c>
      <c r="C165" s="42" t="s">
        <v>98</v>
      </c>
      <c r="D165" s="43">
        <v>232292663</v>
      </c>
      <c r="E165" s="44" t="s">
        <v>75</v>
      </c>
      <c r="F165" s="44" t="s">
        <v>157</v>
      </c>
      <c r="G165" s="45" t="s">
        <v>62</v>
      </c>
      <c r="H165" s="46" t="s">
        <v>98</v>
      </c>
      <c r="I165" s="89">
        <v>44561</v>
      </c>
      <c r="J165" s="47" t="s">
        <v>49</v>
      </c>
      <c r="K165" s="48" t="s">
        <v>158</v>
      </c>
      <c r="L165" s="89">
        <v>44545</v>
      </c>
      <c r="M165" s="49">
        <v>1427.25</v>
      </c>
      <c r="N165" s="91">
        <v>0</v>
      </c>
      <c r="O165" s="49">
        <f t="shared" si="63"/>
        <v>1427.25</v>
      </c>
      <c r="P165" s="50">
        <f t="shared" si="64"/>
        <v>9.3606586092135225E-3</v>
      </c>
      <c r="Q165" s="51">
        <v>13.36</v>
      </c>
      <c r="R165" s="52" t="s">
        <v>50</v>
      </c>
      <c r="S165" s="90" t="s">
        <v>67</v>
      </c>
      <c r="T165" s="117" t="s">
        <v>182</v>
      </c>
      <c r="U165" s="118"/>
      <c r="V165" s="93"/>
      <c r="W165" s="94"/>
      <c r="AF165" s="95"/>
    </row>
    <row r="166" spans="2:32" s="55" customFormat="1" ht="51" customHeight="1">
      <c r="B166" s="92">
        <v>66</v>
      </c>
      <c r="C166" s="42" t="s">
        <v>98</v>
      </c>
      <c r="D166" s="43">
        <v>232292663</v>
      </c>
      <c r="E166" s="44" t="s">
        <v>75</v>
      </c>
      <c r="F166" s="44" t="s">
        <v>157</v>
      </c>
      <c r="G166" s="45" t="s">
        <v>62</v>
      </c>
      <c r="H166" s="46" t="s">
        <v>98</v>
      </c>
      <c r="I166" s="89">
        <v>44561</v>
      </c>
      <c r="J166" s="47" t="s">
        <v>49</v>
      </c>
      <c r="K166" s="48" t="s">
        <v>158</v>
      </c>
      <c r="L166" s="89">
        <v>44545</v>
      </c>
      <c r="M166" s="49">
        <v>1427.25</v>
      </c>
      <c r="N166" s="91">
        <v>0</v>
      </c>
      <c r="O166" s="49">
        <f t="shared" si="63"/>
        <v>1427.25</v>
      </c>
      <c r="P166" s="50">
        <f t="shared" si="64"/>
        <v>8.2396216500262749E-3</v>
      </c>
      <c r="Q166" s="51">
        <v>11.76</v>
      </c>
      <c r="R166" s="52" t="s">
        <v>50</v>
      </c>
      <c r="S166" s="90" t="s">
        <v>67</v>
      </c>
      <c r="T166" s="117" t="s">
        <v>182</v>
      </c>
      <c r="U166" s="118"/>
      <c r="V166" s="93"/>
      <c r="W166" s="94"/>
      <c r="AF166" s="95"/>
    </row>
    <row r="167" spans="2:32" s="55" customFormat="1" ht="51" customHeight="1">
      <c r="B167" s="92">
        <v>67</v>
      </c>
      <c r="C167" s="42" t="s">
        <v>98</v>
      </c>
      <c r="D167" s="43">
        <v>232292663</v>
      </c>
      <c r="E167" s="44" t="s">
        <v>75</v>
      </c>
      <c r="F167" s="44" t="s">
        <v>157</v>
      </c>
      <c r="G167" s="45" t="s">
        <v>62</v>
      </c>
      <c r="H167" s="46" t="s">
        <v>98</v>
      </c>
      <c r="I167" s="89">
        <v>44561</v>
      </c>
      <c r="J167" s="47" t="s">
        <v>49</v>
      </c>
      <c r="K167" s="48" t="s">
        <v>158</v>
      </c>
      <c r="L167" s="89">
        <v>44545</v>
      </c>
      <c r="M167" s="49">
        <v>1427.25</v>
      </c>
      <c r="N167" s="91">
        <v>0</v>
      </c>
      <c r="O167" s="49">
        <f t="shared" si="63"/>
        <v>1427.25</v>
      </c>
      <c r="P167" s="50">
        <f t="shared" si="64"/>
        <v>6.0606060606060606E-3</v>
      </c>
      <c r="Q167" s="51">
        <v>8.65</v>
      </c>
      <c r="R167" s="52" t="s">
        <v>50</v>
      </c>
      <c r="S167" s="90" t="s">
        <v>67</v>
      </c>
      <c r="T167" s="117" t="s">
        <v>182</v>
      </c>
      <c r="U167" s="118"/>
      <c r="V167" s="93"/>
      <c r="W167" s="94"/>
      <c r="AF167" s="95"/>
    </row>
    <row r="168" spans="2:32" s="55" customFormat="1" ht="51" customHeight="1">
      <c r="B168" s="92">
        <v>69</v>
      </c>
      <c r="C168" s="42" t="s">
        <v>98</v>
      </c>
      <c r="D168" s="43">
        <v>232292663</v>
      </c>
      <c r="E168" s="44" t="s">
        <v>75</v>
      </c>
      <c r="F168" s="44" t="s">
        <v>157</v>
      </c>
      <c r="G168" s="45" t="s">
        <v>62</v>
      </c>
      <c r="H168" s="46" t="s">
        <v>98</v>
      </c>
      <c r="I168" s="89">
        <v>44561</v>
      </c>
      <c r="J168" s="47" t="s">
        <v>49</v>
      </c>
      <c r="K168" s="48" t="s">
        <v>158</v>
      </c>
      <c r="L168" s="89">
        <v>44545</v>
      </c>
      <c r="M168" s="49">
        <v>1427.25</v>
      </c>
      <c r="N168" s="91">
        <v>0</v>
      </c>
      <c r="O168" s="49">
        <f t="shared" si="63"/>
        <v>1427.25</v>
      </c>
      <c r="P168" s="50">
        <f t="shared" si="64"/>
        <v>7.9733753722193036E-3</v>
      </c>
      <c r="Q168" s="51">
        <v>11.38</v>
      </c>
      <c r="R168" s="52" t="s">
        <v>50</v>
      </c>
      <c r="S168" s="90" t="s">
        <v>67</v>
      </c>
      <c r="T168" s="117" t="s">
        <v>182</v>
      </c>
      <c r="U168" s="118"/>
      <c r="V168" s="93"/>
      <c r="W168" s="94"/>
      <c r="AF168" s="95"/>
    </row>
    <row r="169" spans="2:32" s="55" customFormat="1" ht="51" customHeight="1">
      <c r="B169" s="92">
        <v>77</v>
      </c>
      <c r="C169" s="42" t="s">
        <v>98</v>
      </c>
      <c r="D169" s="43">
        <v>232292663</v>
      </c>
      <c r="E169" s="44" t="s">
        <v>75</v>
      </c>
      <c r="F169" s="44" t="s">
        <v>157</v>
      </c>
      <c r="G169" s="45" t="s">
        <v>62</v>
      </c>
      <c r="H169" s="46" t="s">
        <v>98</v>
      </c>
      <c r="I169" s="89">
        <v>44561</v>
      </c>
      <c r="J169" s="47" t="s">
        <v>49</v>
      </c>
      <c r="K169" s="48" t="s">
        <v>158</v>
      </c>
      <c r="L169" s="89">
        <v>44545</v>
      </c>
      <c r="M169" s="49">
        <v>1427.25</v>
      </c>
      <c r="N169" s="91">
        <v>0</v>
      </c>
      <c r="O169" s="49">
        <f t="shared" si="63"/>
        <v>1427.25</v>
      </c>
      <c r="P169" s="50">
        <f t="shared" si="64"/>
        <v>1.3333333333333334E-2</v>
      </c>
      <c r="Q169" s="51">
        <v>19.03</v>
      </c>
      <c r="R169" s="52" t="s">
        <v>50</v>
      </c>
      <c r="S169" s="90" t="s">
        <v>67</v>
      </c>
      <c r="T169" s="117" t="s">
        <v>182</v>
      </c>
      <c r="U169" s="118"/>
      <c r="V169" s="93"/>
      <c r="W169" s="94"/>
      <c r="AF169" s="95"/>
    </row>
    <row r="170" spans="2:32" s="55" customFormat="1" ht="51" customHeight="1">
      <c r="B170" s="92" t="s">
        <v>68</v>
      </c>
      <c r="C170" s="42" t="s">
        <v>98</v>
      </c>
      <c r="D170" s="43">
        <v>185359434</v>
      </c>
      <c r="E170" s="44" t="s">
        <v>74</v>
      </c>
      <c r="F170" s="44" t="s">
        <v>157</v>
      </c>
      <c r="G170" s="45" t="s">
        <v>62</v>
      </c>
      <c r="H170" s="46" t="s">
        <v>98</v>
      </c>
      <c r="I170" s="89">
        <v>44561</v>
      </c>
      <c r="J170" s="47" t="s">
        <v>49</v>
      </c>
      <c r="K170" s="48" t="s">
        <v>158</v>
      </c>
      <c r="L170" s="89">
        <v>44545</v>
      </c>
      <c r="M170" s="49">
        <v>1556.78</v>
      </c>
      <c r="N170" s="91">
        <v>0</v>
      </c>
      <c r="O170" s="49">
        <f t="shared" si="63"/>
        <v>1556.78</v>
      </c>
      <c r="P170" s="50">
        <f t="shared" si="64"/>
        <v>0.23851154305682243</v>
      </c>
      <c r="Q170" s="51">
        <v>371.31</v>
      </c>
      <c r="R170" s="52" t="s">
        <v>50</v>
      </c>
      <c r="S170" s="90" t="s">
        <v>67</v>
      </c>
      <c r="T170" s="117" t="s">
        <v>182</v>
      </c>
      <c r="U170" s="118"/>
      <c r="V170" s="93"/>
      <c r="W170" s="94"/>
      <c r="AF170" s="95"/>
    </row>
    <row r="171" spans="2:32" s="55" customFormat="1" ht="51" customHeight="1">
      <c r="B171" s="92">
        <v>2</v>
      </c>
      <c r="C171" s="42" t="s">
        <v>98</v>
      </c>
      <c r="D171" s="43">
        <v>269193839</v>
      </c>
      <c r="E171" s="44" t="s">
        <v>162</v>
      </c>
      <c r="F171" s="44" t="s">
        <v>157</v>
      </c>
      <c r="G171" s="45" t="s">
        <v>62</v>
      </c>
      <c r="H171" s="46" t="s">
        <v>98</v>
      </c>
      <c r="I171" s="89">
        <v>44561</v>
      </c>
      <c r="J171" s="47" t="s">
        <v>49</v>
      </c>
      <c r="K171" s="48" t="s">
        <v>158</v>
      </c>
      <c r="L171" s="89">
        <v>44545</v>
      </c>
      <c r="M171" s="49">
        <v>189.75</v>
      </c>
      <c r="N171" s="91">
        <v>0</v>
      </c>
      <c r="O171" s="49">
        <f t="shared" si="63"/>
        <v>189.75</v>
      </c>
      <c r="P171" s="50">
        <f t="shared" si="64"/>
        <v>9.3754940711462439E-2</v>
      </c>
      <c r="Q171" s="51">
        <v>17.79</v>
      </c>
      <c r="R171" s="52" t="s">
        <v>50</v>
      </c>
      <c r="S171" s="90" t="s">
        <v>67</v>
      </c>
      <c r="T171" s="117" t="s">
        <v>182</v>
      </c>
      <c r="U171" s="118"/>
      <c r="V171" s="93"/>
      <c r="W171" s="94"/>
      <c r="AF171" s="95"/>
    </row>
    <row r="172" spans="2:32" s="55" customFormat="1" ht="51" customHeight="1">
      <c r="B172" s="92">
        <v>56</v>
      </c>
      <c r="C172" s="42" t="s">
        <v>98</v>
      </c>
      <c r="D172" s="43">
        <v>269193839</v>
      </c>
      <c r="E172" s="44" t="s">
        <v>162</v>
      </c>
      <c r="F172" s="44" t="s">
        <v>157</v>
      </c>
      <c r="G172" s="45" t="s">
        <v>62</v>
      </c>
      <c r="H172" s="46" t="s">
        <v>98</v>
      </c>
      <c r="I172" s="89">
        <v>44561</v>
      </c>
      <c r="J172" s="47" t="s">
        <v>49</v>
      </c>
      <c r="K172" s="48" t="s">
        <v>158</v>
      </c>
      <c r="L172" s="89">
        <v>44545</v>
      </c>
      <c r="M172" s="49">
        <v>189.75</v>
      </c>
      <c r="N172" s="91">
        <v>0</v>
      </c>
      <c r="O172" s="49">
        <f t="shared" si="63"/>
        <v>189.75</v>
      </c>
      <c r="P172" s="50">
        <f t="shared" si="64"/>
        <v>1.391304347826087E-2</v>
      </c>
      <c r="Q172" s="51">
        <v>2.64</v>
      </c>
      <c r="R172" s="52" t="s">
        <v>50</v>
      </c>
      <c r="S172" s="90" t="s">
        <v>67</v>
      </c>
      <c r="T172" s="117" t="s">
        <v>182</v>
      </c>
      <c r="U172" s="118"/>
      <c r="V172" s="93"/>
      <c r="W172" s="94"/>
      <c r="AF172" s="95"/>
    </row>
    <row r="173" spans="2:32" s="55" customFormat="1" ht="51" customHeight="1">
      <c r="B173" s="92">
        <v>2</v>
      </c>
      <c r="C173" s="42" t="s">
        <v>98</v>
      </c>
      <c r="D173" s="43">
        <v>230614930</v>
      </c>
      <c r="E173" s="44" t="s">
        <v>163</v>
      </c>
      <c r="F173" s="44" t="s">
        <v>157</v>
      </c>
      <c r="G173" s="45" t="s">
        <v>62</v>
      </c>
      <c r="H173" s="46" t="s">
        <v>98</v>
      </c>
      <c r="I173" s="89">
        <v>44561</v>
      </c>
      <c r="J173" s="47" t="s">
        <v>49</v>
      </c>
      <c r="K173" s="48" t="s">
        <v>158</v>
      </c>
      <c r="L173" s="89">
        <v>44545</v>
      </c>
      <c r="M173" s="49">
        <v>269.16000000000003</v>
      </c>
      <c r="N173" s="91">
        <v>0</v>
      </c>
      <c r="O173" s="49">
        <f t="shared" si="63"/>
        <v>269.16000000000003</v>
      </c>
      <c r="P173" s="50">
        <f t="shared" si="64"/>
        <v>0.17105067617773814</v>
      </c>
      <c r="Q173" s="51">
        <v>46.04</v>
      </c>
      <c r="R173" s="52" t="s">
        <v>50</v>
      </c>
      <c r="S173" s="90" t="s">
        <v>67</v>
      </c>
      <c r="T173" s="117" t="s">
        <v>182</v>
      </c>
      <c r="U173" s="118"/>
      <c r="V173" s="93"/>
      <c r="W173" s="94"/>
      <c r="AF173" s="95"/>
    </row>
    <row r="174" spans="2:32" s="55" customFormat="1" ht="51" customHeight="1">
      <c r="B174" s="92">
        <v>3</v>
      </c>
      <c r="C174" s="42" t="s">
        <v>98</v>
      </c>
      <c r="D174" s="43">
        <v>230614930</v>
      </c>
      <c r="E174" s="44" t="s">
        <v>163</v>
      </c>
      <c r="F174" s="44" t="s">
        <v>157</v>
      </c>
      <c r="G174" s="45" t="s">
        <v>62</v>
      </c>
      <c r="H174" s="46" t="s">
        <v>98</v>
      </c>
      <c r="I174" s="89">
        <v>44561</v>
      </c>
      <c r="J174" s="47" t="s">
        <v>49</v>
      </c>
      <c r="K174" s="48" t="s">
        <v>158</v>
      </c>
      <c r="L174" s="89">
        <v>44545</v>
      </c>
      <c r="M174" s="49">
        <v>269.16000000000003</v>
      </c>
      <c r="N174" s="91">
        <v>0</v>
      </c>
      <c r="O174" s="49">
        <f t="shared" si="63"/>
        <v>269.16000000000003</v>
      </c>
      <c r="P174" s="50">
        <f t="shared" si="64"/>
        <v>0.20385644226482386</v>
      </c>
      <c r="Q174" s="51">
        <v>54.87</v>
      </c>
      <c r="R174" s="52" t="s">
        <v>50</v>
      </c>
      <c r="S174" s="90" t="s">
        <v>67</v>
      </c>
      <c r="T174" s="117" t="s">
        <v>182</v>
      </c>
      <c r="U174" s="118"/>
      <c r="V174" s="93"/>
      <c r="W174" s="94"/>
      <c r="AF174" s="95"/>
    </row>
    <row r="175" spans="2:32" s="55" customFormat="1" ht="51" customHeight="1">
      <c r="B175" s="92">
        <v>8</v>
      </c>
      <c r="C175" s="42" t="s">
        <v>98</v>
      </c>
      <c r="D175" s="43">
        <v>130588776</v>
      </c>
      <c r="E175" s="44" t="s">
        <v>76</v>
      </c>
      <c r="F175" s="44" t="s">
        <v>157</v>
      </c>
      <c r="G175" s="45" t="s">
        <v>62</v>
      </c>
      <c r="H175" s="46" t="s">
        <v>98</v>
      </c>
      <c r="I175" s="89">
        <v>44561</v>
      </c>
      <c r="J175" s="47" t="s">
        <v>49</v>
      </c>
      <c r="K175" s="48" t="s">
        <v>158</v>
      </c>
      <c r="L175" s="89">
        <v>44545</v>
      </c>
      <c r="M175" s="49">
        <v>2505.94</v>
      </c>
      <c r="N175" s="91">
        <v>0</v>
      </c>
      <c r="O175" s="49">
        <f t="shared" si="63"/>
        <v>2505.94</v>
      </c>
      <c r="P175" s="50">
        <f t="shared" si="64"/>
        <v>5.4741933166795695E-2</v>
      </c>
      <c r="Q175" s="51">
        <v>137.18</v>
      </c>
      <c r="R175" s="52" t="s">
        <v>50</v>
      </c>
      <c r="S175" s="90" t="s">
        <v>67</v>
      </c>
      <c r="T175" s="117" t="s">
        <v>182</v>
      </c>
      <c r="U175" s="118"/>
      <c r="V175" s="93"/>
      <c r="W175" s="94"/>
      <c r="AF175" s="95"/>
    </row>
    <row r="176" spans="2:32" s="55" customFormat="1" ht="51" customHeight="1">
      <c r="B176" s="92">
        <v>46</v>
      </c>
      <c r="C176" s="42" t="s">
        <v>98</v>
      </c>
      <c r="D176" s="43">
        <v>130588776</v>
      </c>
      <c r="E176" s="44" t="s">
        <v>76</v>
      </c>
      <c r="F176" s="44" t="s">
        <v>157</v>
      </c>
      <c r="G176" s="45" t="s">
        <v>62</v>
      </c>
      <c r="H176" s="46" t="s">
        <v>98</v>
      </c>
      <c r="I176" s="89">
        <v>44561</v>
      </c>
      <c r="J176" s="47" t="s">
        <v>49</v>
      </c>
      <c r="K176" s="48" t="s">
        <v>158</v>
      </c>
      <c r="L176" s="89">
        <v>44545</v>
      </c>
      <c r="M176" s="49">
        <v>2505.94</v>
      </c>
      <c r="N176" s="91">
        <v>0</v>
      </c>
      <c r="O176" s="49">
        <f t="shared" si="63"/>
        <v>2505.94</v>
      </c>
      <c r="P176" s="50">
        <f t="shared" si="64"/>
        <v>0.18721916725859358</v>
      </c>
      <c r="Q176" s="51">
        <v>469.16</v>
      </c>
      <c r="R176" s="52" t="s">
        <v>50</v>
      </c>
      <c r="S176" s="90" t="s">
        <v>67</v>
      </c>
      <c r="T176" s="117" t="s">
        <v>182</v>
      </c>
      <c r="U176" s="118"/>
      <c r="V176" s="93"/>
      <c r="W176" s="94"/>
      <c r="AF176" s="95"/>
    </row>
    <row r="177" spans="2:32" s="55" customFormat="1" ht="51" customHeight="1">
      <c r="B177" s="92">
        <v>48</v>
      </c>
      <c r="C177" s="42" t="s">
        <v>98</v>
      </c>
      <c r="D177" s="43">
        <v>130588776</v>
      </c>
      <c r="E177" s="44" t="s">
        <v>76</v>
      </c>
      <c r="F177" s="44" t="s">
        <v>157</v>
      </c>
      <c r="G177" s="45" t="s">
        <v>62</v>
      </c>
      <c r="H177" s="46" t="s">
        <v>98</v>
      </c>
      <c r="I177" s="89">
        <v>44561</v>
      </c>
      <c r="J177" s="47" t="s">
        <v>49</v>
      </c>
      <c r="K177" s="48" t="s">
        <v>158</v>
      </c>
      <c r="L177" s="89">
        <v>44545</v>
      </c>
      <c r="M177" s="49">
        <v>2505.94</v>
      </c>
      <c r="N177" s="91">
        <v>0</v>
      </c>
      <c r="O177" s="49">
        <f t="shared" si="63"/>
        <v>2505.94</v>
      </c>
      <c r="P177" s="50">
        <f t="shared" si="64"/>
        <v>1.9577483898257739E-2</v>
      </c>
      <c r="Q177" s="51">
        <v>49.06</v>
      </c>
      <c r="R177" s="52" t="s">
        <v>50</v>
      </c>
      <c r="S177" s="90" t="s">
        <v>67</v>
      </c>
      <c r="T177" s="117" t="s">
        <v>182</v>
      </c>
      <c r="U177" s="118"/>
      <c r="V177" s="93"/>
      <c r="W177" s="94"/>
      <c r="AF177" s="95"/>
    </row>
    <row r="178" spans="2:32" s="55" customFormat="1" ht="51" customHeight="1">
      <c r="B178" s="92">
        <v>71</v>
      </c>
      <c r="C178" s="42" t="s">
        <v>98</v>
      </c>
      <c r="D178" s="43">
        <v>130588776</v>
      </c>
      <c r="E178" s="44" t="s">
        <v>76</v>
      </c>
      <c r="F178" s="44" t="s">
        <v>157</v>
      </c>
      <c r="G178" s="45" t="s">
        <v>62</v>
      </c>
      <c r="H178" s="46" t="s">
        <v>98</v>
      </c>
      <c r="I178" s="89">
        <v>44561</v>
      </c>
      <c r="J178" s="47" t="s">
        <v>49</v>
      </c>
      <c r="K178" s="48" t="s">
        <v>158</v>
      </c>
      <c r="L178" s="89">
        <v>44545</v>
      </c>
      <c r="M178" s="49">
        <v>2505.94</v>
      </c>
      <c r="N178" s="91">
        <v>0</v>
      </c>
      <c r="O178" s="49">
        <f t="shared" si="63"/>
        <v>2505.94</v>
      </c>
      <c r="P178" s="50">
        <f t="shared" si="64"/>
        <v>1.7179182262943245E-2</v>
      </c>
      <c r="Q178" s="51">
        <v>43.05</v>
      </c>
      <c r="R178" s="52" t="s">
        <v>50</v>
      </c>
      <c r="S178" s="90" t="s">
        <v>67</v>
      </c>
      <c r="T178" s="117" t="s">
        <v>182</v>
      </c>
      <c r="U178" s="118"/>
      <c r="V178" s="93"/>
      <c r="W178" s="94"/>
      <c r="AF178" s="95"/>
    </row>
    <row r="179" spans="2:32" s="55" customFormat="1" ht="51" customHeight="1">
      <c r="B179" s="92">
        <v>2</v>
      </c>
      <c r="C179" s="42" t="s">
        <v>98</v>
      </c>
      <c r="D179" s="43">
        <v>176885943</v>
      </c>
      <c r="E179" s="44" t="s">
        <v>77</v>
      </c>
      <c r="F179" s="44" t="s">
        <v>157</v>
      </c>
      <c r="G179" s="45" t="s">
        <v>62</v>
      </c>
      <c r="H179" s="46" t="s">
        <v>98</v>
      </c>
      <c r="I179" s="89">
        <v>44561</v>
      </c>
      <c r="J179" s="47" t="s">
        <v>49</v>
      </c>
      <c r="K179" s="48" t="s">
        <v>158</v>
      </c>
      <c r="L179" s="89">
        <v>44545</v>
      </c>
      <c r="M179" s="49">
        <v>850.78</v>
      </c>
      <c r="N179" s="91">
        <v>0</v>
      </c>
      <c r="O179" s="49">
        <f t="shared" ref="O179:O191" si="65">IF(M179="","",M179*(1+N179))</f>
        <v>850.78</v>
      </c>
      <c r="P179" s="50">
        <f t="shared" ref="P179:P191" si="66">+Q179/M179</f>
        <v>7.146383318836832E-3</v>
      </c>
      <c r="Q179" s="51">
        <v>6.08</v>
      </c>
      <c r="R179" s="52" t="s">
        <v>50</v>
      </c>
      <c r="S179" s="90" t="s">
        <v>67</v>
      </c>
      <c r="T179" s="117" t="s">
        <v>182</v>
      </c>
      <c r="U179" s="118"/>
      <c r="V179" s="93"/>
      <c r="W179" s="94"/>
      <c r="AF179" s="95"/>
    </row>
    <row r="180" spans="2:32" s="55" customFormat="1" ht="51" customHeight="1">
      <c r="B180" s="92">
        <v>3</v>
      </c>
      <c r="C180" s="42" t="s">
        <v>98</v>
      </c>
      <c r="D180" s="43">
        <v>176885943</v>
      </c>
      <c r="E180" s="44" t="s">
        <v>77</v>
      </c>
      <c r="F180" s="44" t="s">
        <v>157</v>
      </c>
      <c r="G180" s="45" t="s">
        <v>62</v>
      </c>
      <c r="H180" s="46" t="s">
        <v>98</v>
      </c>
      <c r="I180" s="89">
        <v>44561</v>
      </c>
      <c r="J180" s="47" t="s">
        <v>49</v>
      </c>
      <c r="K180" s="48" t="s">
        <v>158</v>
      </c>
      <c r="L180" s="89">
        <v>44545</v>
      </c>
      <c r="M180" s="49">
        <v>850.78</v>
      </c>
      <c r="N180" s="91">
        <v>0</v>
      </c>
      <c r="O180" s="49">
        <f t="shared" si="65"/>
        <v>850.78</v>
      </c>
      <c r="P180" s="50">
        <f t="shared" si="66"/>
        <v>3.3863043324948869E-2</v>
      </c>
      <c r="Q180" s="51">
        <v>28.81</v>
      </c>
      <c r="R180" s="52" t="s">
        <v>50</v>
      </c>
      <c r="S180" s="90" t="s">
        <v>67</v>
      </c>
      <c r="T180" s="117" t="s">
        <v>182</v>
      </c>
      <c r="U180" s="118"/>
      <c r="V180" s="93"/>
      <c r="W180" s="94"/>
      <c r="AF180" s="95"/>
    </row>
    <row r="181" spans="2:32" s="55" customFormat="1" ht="51" customHeight="1">
      <c r="B181" s="92">
        <v>35</v>
      </c>
      <c r="C181" s="42" t="s">
        <v>98</v>
      </c>
      <c r="D181" s="43">
        <v>176885943</v>
      </c>
      <c r="E181" s="44" t="s">
        <v>77</v>
      </c>
      <c r="F181" s="44" t="s">
        <v>157</v>
      </c>
      <c r="G181" s="45" t="s">
        <v>62</v>
      </c>
      <c r="H181" s="46" t="s">
        <v>98</v>
      </c>
      <c r="I181" s="89">
        <v>44561</v>
      </c>
      <c r="J181" s="47" t="s">
        <v>49</v>
      </c>
      <c r="K181" s="48" t="s">
        <v>158</v>
      </c>
      <c r="L181" s="89">
        <v>44545</v>
      </c>
      <c r="M181" s="49">
        <v>850.78</v>
      </c>
      <c r="N181" s="91">
        <v>0</v>
      </c>
      <c r="O181" s="49">
        <f t="shared" si="65"/>
        <v>850.78</v>
      </c>
      <c r="P181" s="50">
        <f t="shared" si="66"/>
        <v>0.30359199793131014</v>
      </c>
      <c r="Q181" s="51">
        <v>258.29000000000002</v>
      </c>
      <c r="R181" s="52" t="s">
        <v>50</v>
      </c>
      <c r="S181" s="90" t="s">
        <v>67</v>
      </c>
      <c r="T181" s="117" t="s">
        <v>182</v>
      </c>
      <c r="U181" s="118"/>
      <c r="V181" s="93"/>
      <c r="W181" s="94"/>
      <c r="AF181" s="95"/>
    </row>
    <row r="182" spans="2:32" s="55" customFormat="1" ht="51" customHeight="1">
      <c r="B182" s="92">
        <v>45</v>
      </c>
      <c r="C182" s="42" t="s">
        <v>98</v>
      </c>
      <c r="D182" s="43">
        <v>176885943</v>
      </c>
      <c r="E182" s="44" t="s">
        <v>77</v>
      </c>
      <c r="F182" s="44" t="s">
        <v>157</v>
      </c>
      <c r="G182" s="45" t="s">
        <v>62</v>
      </c>
      <c r="H182" s="46" t="s">
        <v>98</v>
      </c>
      <c r="I182" s="89">
        <v>44561</v>
      </c>
      <c r="J182" s="47" t="s">
        <v>49</v>
      </c>
      <c r="K182" s="48" t="s">
        <v>158</v>
      </c>
      <c r="L182" s="89">
        <v>44545</v>
      </c>
      <c r="M182" s="49">
        <v>850.78</v>
      </c>
      <c r="N182" s="91">
        <v>0</v>
      </c>
      <c r="O182" s="49">
        <f t="shared" si="65"/>
        <v>850.78</v>
      </c>
      <c r="P182" s="50">
        <f t="shared" si="66"/>
        <v>0.65539857542490421</v>
      </c>
      <c r="Q182" s="51">
        <v>557.6</v>
      </c>
      <c r="R182" s="52" t="s">
        <v>50</v>
      </c>
      <c r="S182" s="90" t="s">
        <v>67</v>
      </c>
      <c r="T182" s="117" t="s">
        <v>182</v>
      </c>
      <c r="U182" s="118"/>
      <c r="V182" s="93"/>
      <c r="W182" s="94"/>
      <c r="AF182" s="95"/>
    </row>
    <row r="183" spans="2:32" s="55" customFormat="1" ht="51" customHeight="1">
      <c r="B183" s="92" t="s">
        <v>68</v>
      </c>
      <c r="C183" s="42" t="s">
        <v>98</v>
      </c>
      <c r="D183" s="43">
        <v>194730824</v>
      </c>
      <c r="E183" s="44" t="s">
        <v>72</v>
      </c>
      <c r="F183" s="44" t="s">
        <v>157</v>
      </c>
      <c r="G183" s="45" t="s">
        <v>62</v>
      </c>
      <c r="H183" s="46" t="s">
        <v>98</v>
      </c>
      <c r="I183" s="89">
        <v>44561</v>
      </c>
      <c r="J183" s="47" t="s">
        <v>49</v>
      </c>
      <c r="K183" s="48" t="s">
        <v>158</v>
      </c>
      <c r="L183" s="89">
        <v>44545</v>
      </c>
      <c r="M183" s="49">
        <v>3341.25</v>
      </c>
      <c r="N183" s="91">
        <v>0</v>
      </c>
      <c r="O183" s="49">
        <f t="shared" si="65"/>
        <v>3341.25</v>
      </c>
      <c r="P183" s="50">
        <f t="shared" si="66"/>
        <v>0.36297493453049007</v>
      </c>
      <c r="Q183" s="51">
        <v>1212.79</v>
      </c>
      <c r="R183" s="52" t="s">
        <v>50</v>
      </c>
      <c r="S183" s="90" t="s">
        <v>67</v>
      </c>
      <c r="T183" s="117" t="s">
        <v>182</v>
      </c>
      <c r="U183" s="118"/>
      <c r="V183" s="93"/>
      <c r="W183" s="94"/>
      <c r="AF183" s="95"/>
    </row>
    <row r="184" spans="2:32" s="55" customFormat="1" ht="51" customHeight="1">
      <c r="B184" s="92">
        <v>1</v>
      </c>
      <c r="C184" s="42" t="s">
        <v>98</v>
      </c>
      <c r="D184" s="43">
        <v>194730824</v>
      </c>
      <c r="E184" s="44" t="s">
        <v>72</v>
      </c>
      <c r="F184" s="44" t="s">
        <v>157</v>
      </c>
      <c r="G184" s="45" t="s">
        <v>62</v>
      </c>
      <c r="H184" s="46" t="s">
        <v>98</v>
      </c>
      <c r="I184" s="89">
        <v>44561</v>
      </c>
      <c r="J184" s="47" t="s">
        <v>49</v>
      </c>
      <c r="K184" s="48" t="s">
        <v>158</v>
      </c>
      <c r="L184" s="89">
        <v>44545</v>
      </c>
      <c r="M184" s="49">
        <v>3341.25</v>
      </c>
      <c r="N184" s="91">
        <v>0</v>
      </c>
      <c r="O184" s="49">
        <f t="shared" si="65"/>
        <v>3341.25</v>
      </c>
      <c r="P184" s="50">
        <f t="shared" si="66"/>
        <v>4.616236438458661E-2</v>
      </c>
      <c r="Q184" s="51">
        <v>154.24</v>
      </c>
      <c r="R184" s="52" t="s">
        <v>50</v>
      </c>
      <c r="S184" s="90" t="s">
        <v>67</v>
      </c>
      <c r="T184" s="117" t="s">
        <v>182</v>
      </c>
      <c r="U184" s="118"/>
      <c r="V184" s="93"/>
      <c r="W184" s="94"/>
      <c r="AF184" s="95"/>
    </row>
    <row r="185" spans="2:32" s="55" customFormat="1" ht="51" customHeight="1">
      <c r="B185" s="92">
        <v>2</v>
      </c>
      <c r="C185" s="42" t="s">
        <v>98</v>
      </c>
      <c r="D185" s="43">
        <v>194730824</v>
      </c>
      <c r="E185" s="44" t="s">
        <v>72</v>
      </c>
      <c r="F185" s="44" t="s">
        <v>157</v>
      </c>
      <c r="G185" s="45" t="s">
        <v>62</v>
      </c>
      <c r="H185" s="46" t="s">
        <v>98</v>
      </c>
      <c r="I185" s="89">
        <v>44561</v>
      </c>
      <c r="J185" s="47" t="s">
        <v>49</v>
      </c>
      <c r="K185" s="48" t="s">
        <v>158</v>
      </c>
      <c r="L185" s="89">
        <v>44545</v>
      </c>
      <c r="M185" s="49">
        <v>3341.25</v>
      </c>
      <c r="N185" s="91">
        <v>0</v>
      </c>
      <c r="O185" s="49">
        <f t="shared" si="65"/>
        <v>3341.25</v>
      </c>
      <c r="P185" s="50">
        <f t="shared" si="66"/>
        <v>7.1931163486719046E-2</v>
      </c>
      <c r="Q185" s="51">
        <v>240.34</v>
      </c>
      <c r="R185" s="52" t="s">
        <v>50</v>
      </c>
      <c r="S185" s="90" t="s">
        <v>67</v>
      </c>
      <c r="T185" s="117" t="s">
        <v>182</v>
      </c>
      <c r="U185" s="118"/>
      <c r="V185" s="93"/>
      <c r="W185" s="94"/>
      <c r="AF185" s="95"/>
    </row>
    <row r="186" spans="2:32" s="55" customFormat="1" ht="51" customHeight="1">
      <c r="B186" s="92">
        <v>3</v>
      </c>
      <c r="C186" s="42" t="s">
        <v>98</v>
      </c>
      <c r="D186" s="43">
        <v>194730824</v>
      </c>
      <c r="E186" s="44" t="s">
        <v>72</v>
      </c>
      <c r="F186" s="44" t="s">
        <v>157</v>
      </c>
      <c r="G186" s="45" t="s">
        <v>62</v>
      </c>
      <c r="H186" s="46" t="s">
        <v>98</v>
      </c>
      <c r="I186" s="89">
        <v>44561</v>
      </c>
      <c r="J186" s="47" t="s">
        <v>49</v>
      </c>
      <c r="K186" s="48" t="s">
        <v>158</v>
      </c>
      <c r="L186" s="89">
        <v>44545</v>
      </c>
      <c r="M186" s="49">
        <v>3341.25</v>
      </c>
      <c r="N186" s="91">
        <v>0</v>
      </c>
      <c r="O186" s="49">
        <f t="shared" si="65"/>
        <v>3341.25</v>
      </c>
      <c r="P186" s="50">
        <f t="shared" si="66"/>
        <v>9.3506921062476614E-2</v>
      </c>
      <c r="Q186" s="51">
        <v>312.43</v>
      </c>
      <c r="R186" s="52" t="s">
        <v>50</v>
      </c>
      <c r="S186" s="90" t="s">
        <v>67</v>
      </c>
      <c r="T186" s="117" t="s">
        <v>182</v>
      </c>
      <c r="U186" s="118"/>
      <c r="V186" s="93"/>
      <c r="W186" s="94"/>
      <c r="AF186" s="95"/>
    </row>
    <row r="187" spans="2:32" s="55" customFormat="1" ht="51" customHeight="1">
      <c r="B187" s="92">
        <v>7</v>
      </c>
      <c r="C187" s="42" t="s">
        <v>98</v>
      </c>
      <c r="D187" s="43">
        <v>194730824</v>
      </c>
      <c r="E187" s="44" t="s">
        <v>72</v>
      </c>
      <c r="F187" s="44" t="s">
        <v>157</v>
      </c>
      <c r="G187" s="45" t="s">
        <v>62</v>
      </c>
      <c r="H187" s="46" t="s">
        <v>98</v>
      </c>
      <c r="I187" s="89">
        <v>44561</v>
      </c>
      <c r="J187" s="47" t="s">
        <v>49</v>
      </c>
      <c r="K187" s="48" t="s">
        <v>158</v>
      </c>
      <c r="L187" s="89">
        <v>44545</v>
      </c>
      <c r="M187" s="49">
        <v>3341.25</v>
      </c>
      <c r="N187" s="91">
        <v>0</v>
      </c>
      <c r="O187" s="49">
        <f t="shared" si="65"/>
        <v>3341.25</v>
      </c>
      <c r="P187" s="50">
        <f t="shared" si="66"/>
        <v>0.1031919191919192</v>
      </c>
      <c r="Q187" s="51">
        <v>344.79</v>
      </c>
      <c r="R187" s="52" t="s">
        <v>50</v>
      </c>
      <c r="S187" s="90" t="s">
        <v>67</v>
      </c>
      <c r="T187" s="117" t="s">
        <v>182</v>
      </c>
      <c r="U187" s="118"/>
      <c r="V187" s="93"/>
      <c r="W187" s="94"/>
      <c r="AF187" s="95"/>
    </row>
    <row r="188" spans="2:32" s="55" customFormat="1" ht="51" customHeight="1">
      <c r="B188" s="92">
        <v>8</v>
      </c>
      <c r="C188" s="42" t="s">
        <v>98</v>
      </c>
      <c r="D188" s="43">
        <v>194730824</v>
      </c>
      <c r="E188" s="44" t="s">
        <v>72</v>
      </c>
      <c r="F188" s="44" t="s">
        <v>157</v>
      </c>
      <c r="G188" s="45" t="s">
        <v>62</v>
      </c>
      <c r="H188" s="46" t="s">
        <v>98</v>
      </c>
      <c r="I188" s="89">
        <v>44561</v>
      </c>
      <c r="J188" s="47" t="s">
        <v>49</v>
      </c>
      <c r="K188" s="48" t="s">
        <v>158</v>
      </c>
      <c r="L188" s="89">
        <v>44545</v>
      </c>
      <c r="M188" s="49">
        <v>3341.25</v>
      </c>
      <c r="N188" s="91">
        <v>0</v>
      </c>
      <c r="O188" s="49">
        <f t="shared" si="65"/>
        <v>3341.25</v>
      </c>
      <c r="P188" s="50">
        <f t="shared" si="66"/>
        <v>4.5093901982790868E-2</v>
      </c>
      <c r="Q188" s="51">
        <v>150.66999999999999</v>
      </c>
      <c r="R188" s="52" t="s">
        <v>50</v>
      </c>
      <c r="S188" s="90" t="s">
        <v>67</v>
      </c>
      <c r="T188" s="117" t="s">
        <v>182</v>
      </c>
      <c r="U188" s="118"/>
      <c r="V188" s="93"/>
      <c r="W188" s="94"/>
      <c r="AF188" s="95"/>
    </row>
    <row r="189" spans="2:32" s="55" customFormat="1" ht="51" customHeight="1">
      <c r="B189" s="92">
        <v>9</v>
      </c>
      <c r="C189" s="42" t="s">
        <v>98</v>
      </c>
      <c r="D189" s="43">
        <v>194730824</v>
      </c>
      <c r="E189" s="44" t="s">
        <v>72</v>
      </c>
      <c r="F189" s="44" t="s">
        <v>157</v>
      </c>
      <c r="G189" s="45" t="s">
        <v>62</v>
      </c>
      <c r="H189" s="46" t="s">
        <v>98</v>
      </c>
      <c r="I189" s="89">
        <v>44561</v>
      </c>
      <c r="J189" s="47" t="s">
        <v>49</v>
      </c>
      <c r="K189" s="48" t="s">
        <v>158</v>
      </c>
      <c r="L189" s="89">
        <v>44545</v>
      </c>
      <c r="M189" s="49">
        <v>3341.25</v>
      </c>
      <c r="N189" s="91">
        <v>0</v>
      </c>
      <c r="O189" s="49">
        <f t="shared" si="65"/>
        <v>3341.25</v>
      </c>
      <c r="P189" s="50">
        <f t="shared" si="66"/>
        <v>3.7830153385708942E-2</v>
      </c>
      <c r="Q189" s="51">
        <v>126.4</v>
      </c>
      <c r="R189" s="52" t="s">
        <v>50</v>
      </c>
      <c r="S189" s="90" t="s">
        <v>67</v>
      </c>
      <c r="T189" s="117" t="s">
        <v>182</v>
      </c>
      <c r="U189" s="118"/>
      <c r="V189" s="93"/>
      <c r="W189" s="94"/>
      <c r="AF189" s="95"/>
    </row>
    <row r="190" spans="2:32" s="55" customFormat="1" ht="51" customHeight="1">
      <c r="B190" s="92">
        <v>46</v>
      </c>
      <c r="C190" s="42" t="s">
        <v>98</v>
      </c>
      <c r="D190" s="43">
        <v>194730824</v>
      </c>
      <c r="E190" s="44" t="s">
        <v>72</v>
      </c>
      <c r="F190" s="44" t="s">
        <v>157</v>
      </c>
      <c r="G190" s="45" t="s">
        <v>62</v>
      </c>
      <c r="H190" s="46" t="s">
        <v>98</v>
      </c>
      <c r="I190" s="89">
        <v>44561</v>
      </c>
      <c r="J190" s="47" t="s">
        <v>49</v>
      </c>
      <c r="K190" s="48" t="s">
        <v>158</v>
      </c>
      <c r="L190" s="89">
        <v>44545</v>
      </c>
      <c r="M190" s="49">
        <v>3341.25</v>
      </c>
      <c r="N190" s="91">
        <v>0</v>
      </c>
      <c r="O190" s="49">
        <f t="shared" si="65"/>
        <v>3341.25</v>
      </c>
      <c r="P190" s="50">
        <f t="shared" si="66"/>
        <v>9.2600074822297047E-3</v>
      </c>
      <c r="Q190" s="51">
        <v>30.94</v>
      </c>
      <c r="R190" s="52" t="s">
        <v>50</v>
      </c>
      <c r="S190" s="90" t="s">
        <v>67</v>
      </c>
      <c r="T190" s="117" t="s">
        <v>182</v>
      </c>
      <c r="U190" s="118"/>
      <c r="V190" s="93"/>
      <c r="W190" s="94"/>
      <c r="AF190" s="95"/>
    </row>
    <row r="191" spans="2:32" s="55" customFormat="1" ht="51" customHeight="1">
      <c r="B191" s="92">
        <v>48</v>
      </c>
      <c r="C191" s="42" t="s">
        <v>98</v>
      </c>
      <c r="D191" s="43">
        <v>194730824</v>
      </c>
      <c r="E191" s="44" t="s">
        <v>72</v>
      </c>
      <c r="F191" s="44" t="s">
        <v>157</v>
      </c>
      <c r="G191" s="45" t="s">
        <v>62</v>
      </c>
      <c r="H191" s="46" t="s">
        <v>98</v>
      </c>
      <c r="I191" s="89">
        <v>44561</v>
      </c>
      <c r="J191" s="47" t="s">
        <v>49</v>
      </c>
      <c r="K191" s="48" t="s">
        <v>158</v>
      </c>
      <c r="L191" s="89">
        <v>44545</v>
      </c>
      <c r="M191" s="49">
        <v>3341.25</v>
      </c>
      <c r="N191" s="91">
        <v>0</v>
      </c>
      <c r="O191" s="49">
        <f t="shared" si="65"/>
        <v>3341.25</v>
      </c>
      <c r="P191" s="50">
        <f t="shared" si="66"/>
        <v>1.9842873176206511E-3</v>
      </c>
      <c r="Q191" s="51">
        <v>6.63</v>
      </c>
      <c r="R191" s="52" t="s">
        <v>50</v>
      </c>
      <c r="S191" s="90" t="s">
        <v>67</v>
      </c>
      <c r="T191" s="117" t="s">
        <v>182</v>
      </c>
      <c r="U191" s="118"/>
      <c r="V191" s="93"/>
      <c r="W191" s="94"/>
      <c r="AF191" s="95"/>
    </row>
    <row r="192" spans="2:32" s="55" customFormat="1" ht="51" customHeight="1">
      <c r="B192" s="92">
        <v>56</v>
      </c>
      <c r="C192" s="42" t="s">
        <v>98</v>
      </c>
      <c r="D192" s="43">
        <v>194730824</v>
      </c>
      <c r="E192" s="44" t="s">
        <v>72</v>
      </c>
      <c r="F192" s="44" t="s">
        <v>157</v>
      </c>
      <c r="G192" s="45" t="s">
        <v>62</v>
      </c>
      <c r="H192" s="46" t="s">
        <v>98</v>
      </c>
      <c r="I192" s="89">
        <v>44561</v>
      </c>
      <c r="J192" s="47" t="s">
        <v>49</v>
      </c>
      <c r="K192" s="48" t="s">
        <v>158</v>
      </c>
      <c r="L192" s="89">
        <v>44545</v>
      </c>
      <c r="M192" s="49">
        <v>3341.25</v>
      </c>
      <c r="N192" s="91">
        <v>0</v>
      </c>
      <c r="O192" s="49">
        <f t="shared" ref="O192:O207" si="67">IF(M192="","",M192*(1+N192))</f>
        <v>3341.25</v>
      </c>
      <c r="P192" s="50">
        <f t="shared" ref="P192:P207" si="68">+Q192/M192</f>
        <v>4.2080059857837636E-3</v>
      </c>
      <c r="Q192" s="51">
        <v>14.06</v>
      </c>
      <c r="R192" s="52" t="s">
        <v>50</v>
      </c>
      <c r="S192" s="90" t="s">
        <v>67</v>
      </c>
      <c r="T192" s="117" t="s">
        <v>182</v>
      </c>
      <c r="U192" s="118"/>
      <c r="V192" s="93"/>
      <c r="W192" s="94"/>
      <c r="AF192" s="95"/>
    </row>
    <row r="193" spans="2:32" s="55" customFormat="1" ht="51" customHeight="1">
      <c r="B193" s="92">
        <v>57</v>
      </c>
      <c r="C193" s="42" t="s">
        <v>98</v>
      </c>
      <c r="D193" s="43">
        <v>194730824</v>
      </c>
      <c r="E193" s="44" t="s">
        <v>72</v>
      </c>
      <c r="F193" s="44" t="s">
        <v>157</v>
      </c>
      <c r="G193" s="45" t="s">
        <v>62</v>
      </c>
      <c r="H193" s="46" t="s">
        <v>98</v>
      </c>
      <c r="I193" s="89">
        <v>44561</v>
      </c>
      <c r="J193" s="47" t="s">
        <v>49</v>
      </c>
      <c r="K193" s="48" t="s">
        <v>158</v>
      </c>
      <c r="L193" s="89">
        <v>44545</v>
      </c>
      <c r="M193" s="49">
        <v>3341.25</v>
      </c>
      <c r="N193" s="91">
        <v>0</v>
      </c>
      <c r="O193" s="49">
        <f t="shared" si="67"/>
        <v>3341.25</v>
      </c>
      <c r="P193" s="50">
        <f t="shared" si="68"/>
        <v>4.2080059857837636E-3</v>
      </c>
      <c r="Q193" s="51">
        <v>14.06</v>
      </c>
      <c r="R193" s="52" t="s">
        <v>50</v>
      </c>
      <c r="S193" s="90" t="s">
        <v>67</v>
      </c>
      <c r="T193" s="117" t="s">
        <v>182</v>
      </c>
      <c r="U193" s="118"/>
      <c r="V193" s="93"/>
      <c r="W193" s="94"/>
      <c r="AF193" s="95"/>
    </row>
    <row r="194" spans="2:32" s="55" customFormat="1" ht="51" customHeight="1">
      <c r="B194" s="92">
        <v>58</v>
      </c>
      <c r="C194" s="42" t="s">
        <v>98</v>
      </c>
      <c r="D194" s="43">
        <v>194730824</v>
      </c>
      <c r="E194" s="44" t="s">
        <v>72</v>
      </c>
      <c r="F194" s="44" t="s">
        <v>157</v>
      </c>
      <c r="G194" s="45" t="s">
        <v>62</v>
      </c>
      <c r="H194" s="46" t="s">
        <v>98</v>
      </c>
      <c r="I194" s="89">
        <v>44561</v>
      </c>
      <c r="J194" s="47" t="s">
        <v>49</v>
      </c>
      <c r="K194" s="48" t="s">
        <v>158</v>
      </c>
      <c r="L194" s="89">
        <v>44545</v>
      </c>
      <c r="M194" s="49">
        <v>3341.25</v>
      </c>
      <c r="N194" s="91">
        <v>0</v>
      </c>
      <c r="O194" s="49">
        <f t="shared" si="67"/>
        <v>3341.25</v>
      </c>
      <c r="P194" s="50">
        <f t="shared" si="68"/>
        <v>1.0071081182192293E-2</v>
      </c>
      <c r="Q194" s="51">
        <v>33.65</v>
      </c>
      <c r="R194" s="52" t="s">
        <v>50</v>
      </c>
      <c r="S194" s="90" t="s">
        <v>67</v>
      </c>
      <c r="T194" s="117" t="s">
        <v>182</v>
      </c>
      <c r="U194" s="118"/>
      <c r="V194" s="93"/>
      <c r="W194" s="94"/>
      <c r="AF194" s="95"/>
    </row>
    <row r="195" spans="2:32" s="55" customFormat="1" ht="51" customHeight="1">
      <c r="B195" s="92">
        <v>59</v>
      </c>
      <c r="C195" s="42" t="s">
        <v>98</v>
      </c>
      <c r="D195" s="43">
        <v>194730824</v>
      </c>
      <c r="E195" s="44" t="s">
        <v>72</v>
      </c>
      <c r="F195" s="44" t="s">
        <v>157</v>
      </c>
      <c r="G195" s="45" t="s">
        <v>62</v>
      </c>
      <c r="H195" s="46" t="s">
        <v>98</v>
      </c>
      <c r="I195" s="89">
        <v>44561</v>
      </c>
      <c r="J195" s="47" t="s">
        <v>49</v>
      </c>
      <c r="K195" s="48" t="s">
        <v>158</v>
      </c>
      <c r="L195" s="89">
        <v>44545</v>
      </c>
      <c r="M195" s="49">
        <v>3341.25</v>
      </c>
      <c r="N195" s="91">
        <v>0</v>
      </c>
      <c r="O195" s="49">
        <f t="shared" si="67"/>
        <v>3341.25</v>
      </c>
      <c r="P195" s="50">
        <f t="shared" si="68"/>
        <v>3.6797605686494574E-2</v>
      </c>
      <c r="Q195" s="51">
        <v>122.95</v>
      </c>
      <c r="R195" s="52" t="s">
        <v>50</v>
      </c>
      <c r="S195" s="90" t="s">
        <v>67</v>
      </c>
      <c r="T195" s="117" t="s">
        <v>182</v>
      </c>
      <c r="U195" s="118"/>
      <c r="V195" s="93"/>
      <c r="W195" s="94"/>
      <c r="AF195" s="95"/>
    </row>
    <row r="196" spans="2:32" s="55" customFormat="1" ht="51" customHeight="1">
      <c r="B196" s="92">
        <v>60</v>
      </c>
      <c r="C196" s="42" t="s">
        <v>98</v>
      </c>
      <c r="D196" s="43">
        <v>194730824</v>
      </c>
      <c r="E196" s="44" t="s">
        <v>72</v>
      </c>
      <c r="F196" s="44" t="s">
        <v>157</v>
      </c>
      <c r="G196" s="45" t="s">
        <v>62</v>
      </c>
      <c r="H196" s="46" t="s">
        <v>98</v>
      </c>
      <c r="I196" s="89">
        <v>44561</v>
      </c>
      <c r="J196" s="47" t="s">
        <v>49</v>
      </c>
      <c r="K196" s="48" t="s">
        <v>158</v>
      </c>
      <c r="L196" s="89">
        <v>44545</v>
      </c>
      <c r="M196" s="49">
        <v>3341.25</v>
      </c>
      <c r="N196" s="91">
        <v>0</v>
      </c>
      <c r="O196" s="49">
        <f t="shared" si="67"/>
        <v>3341.25</v>
      </c>
      <c r="P196" s="50">
        <f t="shared" si="68"/>
        <v>4.8353161242050129E-2</v>
      </c>
      <c r="Q196" s="51">
        <v>161.56</v>
      </c>
      <c r="R196" s="52" t="s">
        <v>50</v>
      </c>
      <c r="S196" s="90" t="s">
        <v>67</v>
      </c>
      <c r="T196" s="117" t="s">
        <v>182</v>
      </c>
      <c r="U196" s="118"/>
      <c r="V196" s="93"/>
      <c r="W196" s="94"/>
      <c r="AF196" s="95"/>
    </row>
    <row r="197" spans="2:32" s="55" customFormat="1" ht="51" customHeight="1">
      <c r="B197" s="92">
        <v>61</v>
      </c>
      <c r="C197" s="42" t="s">
        <v>98</v>
      </c>
      <c r="D197" s="43">
        <v>194730824</v>
      </c>
      <c r="E197" s="44" t="s">
        <v>72</v>
      </c>
      <c r="F197" s="44" t="s">
        <v>157</v>
      </c>
      <c r="G197" s="45" t="s">
        <v>62</v>
      </c>
      <c r="H197" s="46" t="s">
        <v>98</v>
      </c>
      <c r="I197" s="89">
        <v>44561</v>
      </c>
      <c r="J197" s="47" t="s">
        <v>49</v>
      </c>
      <c r="K197" s="48" t="s">
        <v>158</v>
      </c>
      <c r="L197" s="89">
        <v>44545</v>
      </c>
      <c r="M197" s="49">
        <v>3341.25</v>
      </c>
      <c r="N197" s="91">
        <v>0</v>
      </c>
      <c r="O197" s="49">
        <f t="shared" si="67"/>
        <v>3341.25</v>
      </c>
      <c r="P197" s="50">
        <f t="shared" si="68"/>
        <v>3.1952113729891513E-2</v>
      </c>
      <c r="Q197" s="51">
        <v>106.76</v>
      </c>
      <c r="R197" s="52" t="s">
        <v>50</v>
      </c>
      <c r="S197" s="90" t="s">
        <v>67</v>
      </c>
      <c r="T197" s="117" t="s">
        <v>182</v>
      </c>
      <c r="U197" s="118"/>
      <c r="V197" s="93"/>
      <c r="W197" s="94"/>
      <c r="AF197" s="95"/>
    </row>
    <row r="198" spans="2:32" s="55" customFormat="1" ht="51" customHeight="1">
      <c r="B198" s="92">
        <v>62</v>
      </c>
      <c r="C198" s="42" t="s">
        <v>98</v>
      </c>
      <c r="D198" s="43">
        <v>194730824</v>
      </c>
      <c r="E198" s="44" t="s">
        <v>72</v>
      </c>
      <c r="F198" s="44" t="s">
        <v>157</v>
      </c>
      <c r="G198" s="45" t="s">
        <v>62</v>
      </c>
      <c r="H198" s="46" t="s">
        <v>98</v>
      </c>
      <c r="I198" s="89">
        <v>44561</v>
      </c>
      <c r="J198" s="47" t="s">
        <v>49</v>
      </c>
      <c r="K198" s="48" t="s">
        <v>158</v>
      </c>
      <c r="L198" s="89">
        <v>44545</v>
      </c>
      <c r="M198" s="49">
        <v>3341.25</v>
      </c>
      <c r="N198" s="91">
        <v>0</v>
      </c>
      <c r="O198" s="49">
        <f t="shared" si="67"/>
        <v>3341.25</v>
      </c>
      <c r="P198" s="50">
        <f t="shared" si="68"/>
        <v>5.3028058361391697E-2</v>
      </c>
      <c r="Q198" s="51">
        <v>177.18</v>
      </c>
      <c r="R198" s="52" t="s">
        <v>50</v>
      </c>
      <c r="S198" s="90" t="s">
        <v>67</v>
      </c>
      <c r="T198" s="117" t="s">
        <v>182</v>
      </c>
      <c r="U198" s="118"/>
      <c r="V198" s="93"/>
      <c r="W198" s="94"/>
      <c r="AF198" s="95"/>
    </row>
    <row r="199" spans="2:32" s="55" customFormat="1" ht="51" customHeight="1">
      <c r="B199" s="92">
        <v>63</v>
      </c>
      <c r="C199" s="42" t="s">
        <v>98</v>
      </c>
      <c r="D199" s="43">
        <v>194730824</v>
      </c>
      <c r="E199" s="44" t="s">
        <v>72</v>
      </c>
      <c r="F199" s="44" t="s">
        <v>157</v>
      </c>
      <c r="G199" s="45" t="s">
        <v>62</v>
      </c>
      <c r="H199" s="46" t="s">
        <v>98</v>
      </c>
      <c r="I199" s="89">
        <v>44561</v>
      </c>
      <c r="J199" s="47" t="s">
        <v>49</v>
      </c>
      <c r="K199" s="48" t="s">
        <v>158</v>
      </c>
      <c r="L199" s="89">
        <v>44545</v>
      </c>
      <c r="M199" s="49">
        <v>3341.25</v>
      </c>
      <c r="N199" s="91">
        <v>0</v>
      </c>
      <c r="O199" s="49">
        <f t="shared" si="67"/>
        <v>3341.25</v>
      </c>
      <c r="P199" s="50">
        <f t="shared" si="68"/>
        <v>6.7130564908342684E-3</v>
      </c>
      <c r="Q199" s="51">
        <v>22.43</v>
      </c>
      <c r="R199" s="52" t="s">
        <v>50</v>
      </c>
      <c r="S199" s="90" t="s">
        <v>67</v>
      </c>
      <c r="T199" s="117" t="s">
        <v>182</v>
      </c>
      <c r="U199" s="118"/>
      <c r="V199" s="93"/>
      <c r="W199" s="94"/>
      <c r="AF199" s="95"/>
    </row>
    <row r="200" spans="2:32" s="55" customFormat="1" ht="51" customHeight="1">
      <c r="B200" s="92">
        <v>65</v>
      </c>
      <c r="C200" s="42" t="s">
        <v>98</v>
      </c>
      <c r="D200" s="43">
        <v>194730824</v>
      </c>
      <c r="E200" s="44" t="s">
        <v>72</v>
      </c>
      <c r="F200" s="44" t="s">
        <v>157</v>
      </c>
      <c r="G200" s="45" t="s">
        <v>62</v>
      </c>
      <c r="H200" s="46" t="s">
        <v>98</v>
      </c>
      <c r="I200" s="89">
        <v>44561</v>
      </c>
      <c r="J200" s="47" t="s">
        <v>49</v>
      </c>
      <c r="K200" s="48" t="s">
        <v>158</v>
      </c>
      <c r="L200" s="89">
        <v>44545</v>
      </c>
      <c r="M200" s="49">
        <v>3341.25</v>
      </c>
      <c r="N200" s="91">
        <v>0</v>
      </c>
      <c r="O200" s="49">
        <f t="shared" si="67"/>
        <v>3341.25</v>
      </c>
      <c r="P200" s="50">
        <f t="shared" si="68"/>
        <v>3.9685746352413022E-3</v>
      </c>
      <c r="Q200" s="51">
        <v>13.26</v>
      </c>
      <c r="R200" s="52" t="s">
        <v>50</v>
      </c>
      <c r="S200" s="90" t="s">
        <v>67</v>
      </c>
      <c r="T200" s="117" t="s">
        <v>182</v>
      </c>
      <c r="U200" s="118"/>
      <c r="V200" s="93"/>
      <c r="W200" s="94"/>
      <c r="AF200" s="95"/>
    </row>
    <row r="201" spans="2:32" s="55" customFormat="1" ht="51" customHeight="1">
      <c r="B201" s="92">
        <v>66</v>
      </c>
      <c r="C201" s="42" t="s">
        <v>98</v>
      </c>
      <c r="D201" s="43">
        <v>194730824</v>
      </c>
      <c r="E201" s="44" t="s">
        <v>72</v>
      </c>
      <c r="F201" s="44" t="s">
        <v>157</v>
      </c>
      <c r="G201" s="45" t="s">
        <v>62</v>
      </c>
      <c r="H201" s="46" t="s">
        <v>98</v>
      </c>
      <c r="I201" s="89">
        <v>44561</v>
      </c>
      <c r="J201" s="47" t="s">
        <v>49</v>
      </c>
      <c r="K201" s="48" t="s">
        <v>158</v>
      </c>
      <c r="L201" s="89">
        <v>44545</v>
      </c>
      <c r="M201" s="49">
        <v>3341.25</v>
      </c>
      <c r="N201" s="91">
        <v>0</v>
      </c>
      <c r="O201" s="49">
        <f t="shared" ref="O201:O203" si="69">IF(M201="","",M201*(1+N201))</f>
        <v>3341.25</v>
      </c>
      <c r="P201" s="50">
        <f t="shared" ref="P201:P203" si="70">+Q201/M201</f>
        <v>6.9435091657313874E-3</v>
      </c>
      <c r="Q201" s="51">
        <v>23.2</v>
      </c>
      <c r="R201" s="52" t="s">
        <v>50</v>
      </c>
      <c r="S201" s="90" t="s">
        <v>67</v>
      </c>
      <c r="T201" s="117" t="s">
        <v>182</v>
      </c>
      <c r="U201" s="118"/>
      <c r="V201" s="93"/>
      <c r="W201" s="94"/>
      <c r="AF201" s="95"/>
    </row>
    <row r="202" spans="2:32" s="55" customFormat="1" ht="51" customHeight="1">
      <c r="B202" s="92">
        <v>67</v>
      </c>
      <c r="C202" s="42" t="s">
        <v>98</v>
      </c>
      <c r="D202" s="43">
        <v>194730824</v>
      </c>
      <c r="E202" s="44" t="s">
        <v>72</v>
      </c>
      <c r="F202" s="44" t="s">
        <v>157</v>
      </c>
      <c r="G202" s="45" t="s">
        <v>62</v>
      </c>
      <c r="H202" s="46" t="s">
        <v>98</v>
      </c>
      <c r="I202" s="89">
        <v>44561</v>
      </c>
      <c r="J202" s="47" t="s">
        <v>49</v>
      </c>
      <c r="K202" s="48" t="s">
        <v>158</v>
      </c>
      <c r="L202" s="89">
        <v>44545</v>
      </c>
      <c r="M202" s="49">
        <v>3341.25</v>
      </c>
      <c r="N202" s="91">
        <v>0</v>
      </c>
      <c r="O202" s="49">
        <f t="shared" si="69"/>
        <v>3341.25</v>
      </c>
      <c r="P202" s="50">
        <f t="shared" si="70"/>
        <v>3.9685746352413022E-3</v>
      </c>
      <c r="Q202" s="51">
        <v>13.26</v>
      </c>
      <c r="R202" s="52" t="s">
        <v>50</v>
      </c>
      <c r="S202" s="90" t="s">
        <v>67</v>
      </c>
      <c r="T202" s="117" t="s">
        <v>182</v>
      </c>
      <c r="U202" s="118"/>
      <c r="V202" s="93"/>
      <c r="W202" s="94"/>
      <c r="AF202" s="95"/>
    </row>
    <row r="203" spans="2:32" s="55" customFormat="1" ht="51" customHeight="1">
      <c r="B203" s="92">
        <v>69</v>
      </c>
      <c r="C203" s="42" t="s">
        <v>98</v>
      </c>
      <c r="D203" s="43">
        <v>194730824</v>
      </c>
      <c r="E203" s="44" t="s">
        <v>72</v>
      </c>
      <c r="F203" s="44" t="s">
        <v>157</v>
      </c>
      <c r="G203" s="45" t="s">
        <v>62</v>
      </c>
      <c r="H203" s="46" t="s">
        <v>98</v>
      </c>
      <c r="I203" s="89">
        <v>44561</v>
      </c>
      <c r="J203" s="47" t="s">
        <v>49</v>
      </c>
      <c r="K203" s="48" t="s">
        <v>158</v>
      </c>
      <c r="L203" s="89">
        <v>44545</v>
      </c>
      <c r="M203" s="49">
        <v>3341.25</v>
      </c>
      <c r="N203" s="91">
        <v>0</v>
      </c>
      <c r="O203" s="49">
        <f t="shared" si="69"/>
        <v>3341.25</v>
      </c>
      <c r="P203" s="50">
        <f t="shared" si="70"/>
        <v>8.5985783763561537E-3</v>
      </c>
      <c r="Q203" s="51">
        <v>28.73</v>
      </c>
      <c r="R203" s="52" t="s">
        <v>50</v>
      </c>
      <c r="S203" s="90" t="s">
        <v>67</v>
      </c>
      <c r="T203" s="117" t="s">
        <v>182</v>
      </c>
      <c r="U203" s="118"/>
      <c r="V203" s="93"/>
      <c r="W203" s="94"/>
      <c r="AF203" s="95"/>
    </row>
    <row r="204" spans="2:32" s="55" customFormat="1" ht="51" customHeight="1">
      <c r="B204" s="92">
        <v>72</v>
      </c>
      <c r="C204" s="42" t="s">
        <v>98</v>
      </c>
      <c r="D204" s="43">
        <v>194730824</v>
      </c>
      <c r="E204" s="44" t="s">
        <v>72</v>
      </c>
      <c r="F204" s="44" t="s">
        <v>157</v>
      </c>
      <c r="G204" s="45" t="s">
        <v>62</v>
      </c>
      <c r="H204" s="46" t="s">
        <v>98</v>
      </c>
      <c r="I204" s="89">
        <v>44561</v>
      </c>
      <c r="J204" s="47" t="s">
        <v>49</v>
      </c>
      <c r="K204" s="48" t="s">
        <v>158</v>
      </c>
      <c r="L204" s="89">
        <v>44545</v>
      </c>
      <c r="M204" s="49">
        <v>3341.25</v>
      </c>
      <c r="N204" s="91">
        <v>0</v>
      </c>
      <c r="O204" s="49">
        <f t="shared" si="67"/>
        <v>3341.25</v>
      </c>
      <c r="P204" s="50">
        <f t="shared" si="68"/>
        <v>9.2600074822297047E-3</v>
      </c>
      <c r="Q204" s="51">
        <v>30.94</v>
      </c>
      <c r="R204" s="52" t="s">
        <v>50</v>
      </c>
      <c r="S204" s="90" t="s">
        <v>67</v>
      </c>
      <c r="T204" s="117" t="s">
        <v>182</v>
      </c>
      <c r="U204" s="118"/>
      <c r="V204" s="93"/>
      <c r="W204" s="94"/>
      <c r="AF204" s="95"/>
    </row>
    <row r="205" spans="2:32" s="55" customFormat="1" ht="51" customHeight="1">
      <c r="B205" s="92" t="s">
        <v>68</v>
      </c>
      <c r="C205" s="42" t="s">
        <v>98</v>
      </c>
      <c r="D205" s="43">
        <v>176758593</v>
      </c>
      <c r="E205" s="44" t="s">
        <v>71</v>
      </c>
      <c r="F205" s="44" t="s">
        <v>157</v>
      </c>
      <c r="G205" s="45" t="s">
        <v>62</v>
      </c>
      <c r="H205" s="46" t="s">
        <v>98</v>
      </c>
      <c r="I205" s="89">
        <v>44561</v>
      </c>
      <c r="J205" s="47" t="s">
        <v>49</v>
      </c>
      <c r="K205" s="48" t="s">
        <v>158</v>
      </c>
      <c r="L205" s="89">
        <v>44545</v>
      </c>
      <c r="M205" s="49">
        <v>3898.13</v>
      </c>
      <c r="N205" s="91">
        <v>0</v>
      </c>
      <c r="O205" s="49">
        <f t="shared" si="67"/>
        <v>3898.13</v>
      </c>
      <c r="P205" s="50">
        <f t="shared" si="68"/>
        <v>1</v>
      </c>
      <c r="Q205" s="51">
        <v>3898.13</v>
      </c>
      <c r="R205" s="52" t="s">
        <v>50</v>
      </c>
      <c r="S205" s="90" t="s">
        <v>67</v>
      </c>
      <c r="T205" s="117" t="s">
        <v>182</v>
      </c>
      <c r="U205" s="118"/>
      <c r="V205" s="93"/>
      <c r="W205" s="94"/>
      <c r="AF205" s="95"/>
    </row>
    <row r="206" spans="2:32" s="55" customFormat="1" ht="51" customHeight="1">
      <c r="B206" s="92">
        <v>46</v>
      </c>
      <c r="C206" s="42" t="s">
        <v>98</v>
      </c>
      <c r="D206" s="43">
        <v>212712870</v>
      </c>
      <c r="E206" s="44" t="s">
        <v>97</v>
      </c>
      <c r="F206" s="44" t="s">
        <v>157</v>
      </c>
      <c r="G206" s="45" t="s">
        <v>62</v>
      </c>
      <c r="H206" s="46" t="s">
        <v>98</v>
      </c>
      <c r="I206" s="89">
        <v>44561</v>
      </c>
      <c r="J206" s="47" t="s">
        <v>49</v>
      </c>
      <c r="K206" s="48" t="s">
        <v>158</v>
      </c>
      <c r="L206" s="89">
        <v>44545</v>
      </c>
      <c r="M206" s="49">
        <v>175.31</v>
      </c>
      <c r="N206" s="91">
        <v>0</v>
      </c>
      <c r="O206" s="49">
        <f t="shared" si="67"/>
        <v>175.31</v>
      </c>
      <c r="P206" s="50">
        <f t="shared" si="68"/>
        <v>0.17044093320403855</v>
      </c>
      <c r="Q206" s="51">
        <v>29.88</v>
      </c>
      <c r="R206" s="52" t="s">
        <v>50</v>
      </c>
      <c r="S206" s="90" t="s">
        <v>67</v>
      </c>
      <c r="T206" s="117" t="s">
        <v>182</v>
      </c>
      <c r="U206" s="118"/>
      <c r="V206" s="93"/>
      <c r="W206" s="94"/>
      <c r="AF206" s="95"/>
    </row>
    <row r="207" spans="2:32" s="55" customFormat="1" ht="51" customHeight="1">
      <c r="B207" s="92">
        <v>48</v>
      </c>
      <c r="C207" s="42" t="s">
        <v>98</v>
      </c>
      <c r="D207" s="43">
        <v>212712870</v>
      </c>
      <c r="E207" s="44" t="s">
        <v>97</v>
      </c>
      <c r="F207" s="44" t="s">
        <v>157</v>
      </c>
      <c r="G207" s="45" t="s">
        <v>62</v>
      </c>
      <c r="H207" s="46" t="s">
        <v>98</v>
      </c>
      <c r="I207" s="89">
        <v>44561</v>
      </c>
      <c r="J207" s="47" t="s">
        <v>49</v>
      </c>
      <c r="K207" s="48" t="s">
        <v>158</v>
      </c>
      <c r="L207" s="89">
        <v>44545</v>
      </c>
      <c r="M207" s="49">
        <v>175.31</v>
      </c>
      <c r="N207" s="91">
        <v>0</v>
      </c>
      <c r="O207" s="49">
        <f t="shared" si="67"/>
        <v>175.31</v>
      </c>
      <c r="P207" s="50">
        <f t="shared" si="68"/>
        <v>8.5220466602019276E-2</v>
      </c>
      <c r="Q207" s="51">
        <v>14.94</v>
      </c>
      <c r="R207" s="52" t="s">
        <v>50</v>
      </c>
      <c r="S207" s="90" t="s">
        <v>67</v>
      </c>
      <c r="T207" s="117" t="s">
        <v>182</v>
      </c>
      <c r="U207" s="118"/>
      <c r="V207" s="93"/>
      <c r="W207" s="94"/>
      <c r="AF207" s="95"/>
    </row>
    <row r="208" spans="2:32" s="55" customFormat="1" ht="51" customHeight="1">
      <c r="B208" s="92">
        <v>71</v>
      </c>
      <c r="C208" s="42" t="s">
        <v>98</v>
      </c>
      <c r="D208" s="43">
        <v>212712870</v>
      </c>
      <c r="E208" s="44" t="s">
        <v>97</v>
      </c>
      <c r="F208" s="44" t="s">
        <v>157</v>
      </c>
      <c r="G208" s="45" t="s">
        <v>62</v>
      </c>
      <c r="H208" s="46" t="s">
        <v>98</v>
      </c>
      <c r="I208" s="89">
        <v>44561</v>
      </c>
      <c r="J208" s="47" t="s">
        <v>49</v>
      </c>
      <c r="K208" s="48" t="s">
        <v>158</v>
      </c>
      <c r="L208" s="89">
        <v>44545</v>
      </c>
      <c r="M208" s="49">
        <v>175.31</v>
      </c>
      <c r="N208" s="91">
        <v>0</v>
      </c>
      <c r="O208" s="49">
        <f t="shared" ref="O208:O210" si="71">IF(M208="","",M208*(1+N208))</f>
        <v>175.31</v>
      </c>
      <c r="P208" s="50">
        <f t="shared" ref="P208" si="72">+Q208/M208</f>
        <v>0.14910729564770978</v>
      </c>
      <c r="Q208" s="51">
        <v>26.14</v>
      </c>
      <c r="R208" s="52" t="s">
        <v>50</v>
      </c>
      <c r="S208" s="90" t="s">
        <v>67</v>
      </c>
      <c r="T208" s="117" t="s">
        <v>182</v>
      </c>
      <c r="U208" s="118"/>
      <c r="V208" s="93"/>
      <c r="W208" s="94"/>
      <c r="AF208" s="95"/>
    </row>
    <row r="209" spans="2:32" s="55" customFormat="1" ht="51" customHeight="1">
      <c r="B209" s="92">
        <v>72</v>
      </c>
      <c r="C209" s="42" t="s">
        <v>266</v>
      </c>
      <c r="D209" s="43">
        <v>176758593</v>
      </c>
      <c r="E209" s="44" t="s">
        <v>71</v>
      </c>
      <c r="F209" s="44" t="s">
        <v>80</v>
      </c>
      <c r="G209" s="45" t="s">
        <v>81</v>
      </c>
      <c r="H209" s="46" t="s">
        <v>266</v>
      </c>
      <c r="I209" s="89">
        <v>44561</v>
      </c>
      <c r="J209" s="47" t="s">
        <v>49</v>
      </c>
      <c r="K209" s="42" t="s">
        <v>266</v>
      </c>
      <c r="L209" s="89">
        <v>44560</v>
      </c>
      <c r="M209" s="49">
        <v>94.23</v>
      </c>
      <c r="N209" s="91">
        <v>0</v>
      </c>
      <c r="O209" s="49">
        <f t="shared" si="71"/>
        <v>94.23</v>
      </c>
      <c r="P209" s="50">
        <f t="shared" ref="P209:P210" si="73">+Q209/O209</f>
        <v>1</v>
      </c>
      <c r="Q209" s="51">
        <v>94.23</v>
      </c>
      <c r="R209" s="52" t="s">
        <v>79</v>
      </c>
      <c r="S209" s="90" t="s">
        <v>67</v>
      </c>
      <c r="T209" s="117" t="s">
        <v>183</v>
      </c>
      <c r="U209" s="118"/>
      <c r="V209" s="93"/>
      <c r="W209" s="94"/>
      <c r="AF209" s="95"/>
    </row>
    <row r="210" spans="2:32" s="55" customFormat="1" ht="51" customHeight="1">
      <c r="B210" s="92">
        <v>72</v>
      </c>
      <c r="C210" s="42" t="s">
        <v>265</v>
      </c>
      <c r="D210" s="43">
        <v>194730824</v>
      </c>
      <c r="E210" s="44" t="s">
        <v>72</v>
      </c>
      <c r="F210" s="44" t="s">
        <v>80</v>
      </c>
      <c r="G210" s="45" t="s">
        <v>81</v>
      </c>
      <c r="H210" s="46" t="s">
        <v>265</v>
      </c>
      <c r="I210" s="89">
        <v>44561</v>
      </c>
      <c r="J210" s="47" t="s">
        <v>49</v>
      </c>
      <c r="K210" s="42" t="s">
        <v>265</v>
      </c>
      <c r="L210" s="89">
        <v>44560</v>
      </c>
      <c r="M210" s="49">
        <v>78.13</v>
      </c>
      <c r="N210" s="91">
        <v>0</v>
      </c>
      <c r="O210" s="49">
        <f t="shared" si="71"/>
        <v>78.13</v>
      </c>
      <c r="P210" s="50">
        <f t="shared" si="73"/>
        <v>1</v>
      </c>
      <c r="Q210" s="51">
        <v>78.13</v>
      </c>
      <c r="R210" s="52" t="s">
        <v>79</v>
      </c>
      <c r="S210" s="90" t="s">
        <v>67</v>
      </c>
      <c r="T210" s="117" t="s">
        <v>184</v>
      </c>
      <c r="U210" s="118"/>
      <c r="V210" s="93"/>
      <c r="W210" s="94"/>
      <c r="AF210" s="95"/>
    </row>
    <row r="211" spans="2:32" s="55" customFormat="1" ht="51" customHeight="1">
      <c r="B211" s="92">
        <v>72</v>
      </c>
      <c r="C211" s="42" t="s">
        <v>264</v>
      </c>
      <c r="D211" s="43">
        <v>500297177</v>
      </c>
      <c r="E211" s="44" t="s">
        <v>186</v>
      </c>
      <c r="F211" s="44" t="s">
        <v>205</v>
      </c>
      <c r="G211" s="45" t="s">
        <v>54</v>
      </c>
      <c r="H211" s="46" t="s">
        <v>187</v>
      </c>
      <c r="I211" s="89">
        <v>44529</v>
      </c>
      <c r="J211" s="47" t="s">
        <v>49</v>
      </c>
      <c r="K211" s="42" t="s">
        <v>263</v>
      </c>
      <c r="L211" s="89">
        <v>44558</v>
      </c>
      <c r="M211" s="49">
        <v>701.94</v>
      </c>
      <c r="N211" s="91">
        <v>0</v>
      </c>
      <c r="O211" s="49">
        <f t="shared" ref="O211" si="74">IF(M211="","",M211*(1+N211))</f>
        <v>701.94</v>
      </c>
      <c r="P211" s="50">
        <f t="shared" ref="P211" si="75">+Q211/O211</f>
        <v>1</v>
      </c>
      <c r="Q211" s="51">
        <v>701.94</v>
      </c>
      <c r="R211" s="52" t="s">
        <v>79</v>
      </c>
      <c r="S211" s="90" t="s">
        <v>67</v>
      </c>
      <c r="T211" s="117" t="s">
        <v>185</v>
      </c>
      <c r="U211" s="118"/>
      <c r="V211" s="93"/>
      <c r="W211" s="94"/>
      <c r="AF211" s="95"/>
    </row>
    <row r="212" spans="2:32" s="55" customFormat="1" ht="51" customHeight="1">
      <c r="B212" s="92" t="s">
        <v>68</v>
      </c>
      <c r="C212" s="42" t="s">
        <v>102</v>
      </c>
      <c r="D212" s="43" t="s">
        <v>56</v>
      </c>
      <c r="E212" s="44" t="s">
        <v>55</v>
      </c>
      <c r="F212" s="44" t="s">
        <v>57</v>
      </c>
      <c r="G212" s="45" t="s">
        <v>54</v>
      </c>
      <c r="H212" s="46" t="s">
        <v>107</v>
      </c>
      <c r="I212" s="89">
        <v>44561</v>
      </c>
      <c r="J212" s="47" t="s">
        <v>58</v>
      </c>
      <c r="K212" s="48" t="s">
        <v>66</v>
      </c>
      <c r="L212" s="89" t="s">
        <v>108</v>
      </c>
      <c r="M212" s="49">
        <v>49.38</v>
      </c>
      <c r="N212" s="91">
        <v>0</v>
      </c>
      <c r="O212" s="49">
        <f t="shared" ref="O212:O223" si="76">IF(M212="","",M212*(1+N212))</f>
        <v>49.38</v>
      </c>
      <c r="P212" s="50">
        <f t="shared" ref="P212" si="77">+Q212/O212</f>
        <v>1</v>
      </c>
      <c r="Q212" s="51">
        <v>49.38</v>
      </c>
      <c r="R212" s="52" t="s">
        <v>52</v>
      </c>
      <c r="S212" s="90" t="s">
        <v>67</v>
      </c>
      <c r="T212" s="117" t="s">
        <v>188</v>
      </c>
      <c r="U212" s="118"/>
      <c r="V212" s="93"/>
      <c r="W212" s="94"/>
      <c r="AF212" s="95"/>
    </row>
    <row r="213" spans="2:32" s="55" customFormat="1" ht="51" customHeight="1">
      <c r="B213" s="92" t="s">
        <v>68</v>
      </c>
      <c r="C213" s="42" t="s">
        <v>125</v>
      </c>
      <c r="D213" s="43">
        <v>510266940</v>
      </c>
      <c r="E213" s="44" t="s">
        <v>122</v>
      </c>
      <c r="F213" s="44" t="s">
        <v>123</v>
      </c>
      <c r="G213" s="45" t="s">
        <v>54</v>
      </c>
      <c r="H213" s="46" t="s">
        <v>124</v>
      </c>
      <c r="I213" s="89">
        <v>44547</v>
      </c>
      <c r="J213" s="47" t="s">
        <v>49</v>
      </c>
      <c r="K213" s="48" t="s">
        <v>126</v>
      </c>
      <c r="L213" s="89" t="s">
        <v>127</v>
      </c>
      <c r="M213" s="49">
        <v>650</v>
      </c>
      <c r="N213" s="91">
        <v>0.23</v>
      </c>
      <c r="O213" s="49">
        <f t="shared" ref="O213" si="78">IF(M213="","",M213*(1+N213))</f>
        <v>799.5</v>
      </c>
      <c r="P213" s="50">
        <f>+Q213/M213</f>
        <v>1</v>
      </c>
      <c r="Q213" s="51">
        <v>650</v>
      </c>
      <c r="R213" s="52" t="s">
        <v>59</v>
      </c>
      <c r="S213" s="90" t="s">
        <v>67</v>
      </c>
      <c r="T213" s="117" t="s">
        <v>189</v>
      </c>
      <c r="U213" s="118"/>
      <c r="V213" s="93"/>
      <c r="W213" s="94"/>
      <c r="AF213" s="95"/>
    </row>
    <row r="214" spans="2:32" s="55" customFormat="1" ht="51" customHeight="1">
      <c r="B214" s="92">
        <v>59</v>
      </c>
      <c r="C214" s="42" t="s">
        <v>133</v>
      </c>
      <c r="D214" s="43">
        <v>508602289</v>
      </c>
      <c r="E214" s="44" t="s">
        <v>88</v>
      </c>
      <c r="F214" s="44" t="s">
        <v>87</v>
      </c>
      <c r="G214" s="45" t="s">
        <v>54</v>
      </c>
      <c r="H214" s="46" t="s">
        <v>134</v>
      </c>
      <c r="I214" s="89">
        <v>44551</v>
      </c>
      <c r="J214" s="47" t="s">
        <v>49</v>
      </c>
      <c r="K214" s="48" t="s">
        <v>135</v>
      </c>
      <c r="L214" s="89">
        <v>44559</v>
      </c>
      <c r="M214" s="49">
        <v>4200</v>
      </c>
      <c r="N214" s="91">
        <v>0.23</v>
      </c>
      <c r="O214" s="49">
        <f t="shared" si="76"/>
        <v>5166</v>
      </c>
      <c r="P214" s="50">
        <f t="shared" ref="P214:P216" si="79">+Q214/M214</f>
        <v>0.23809523809523808</v>
      </c>
      <c r="Q214" s="51">
        <v>1000</v>
      </c>
      <c r="R214" s="52" t="s">
        <v>52</v>
      </c>
      <c r="S214" s="90" t="s">
        <v>67</v>
      </c>
      <c r="T214" s="117" t="s">
        <v>190</v>
      </c>
      <c r="U214" s="118"/>
      <c r="V214" s="93"/>
      <c r="W214" s="94"/>
      <c r="AF214" s="95"/>
    </row>
    <row r="215" spans="2:32" s="55" customFormat="1" ht="51" customHeight="1">
      <c r="B215" s="92">
        <v>63</v>
      </c>
      <c r="C215" s="42" t="s">
        <v>133</v>
      </c>
      <c r="D215" s="43">
        <v>508602289</v>
      </c>
      <c r="E215" s="44" t="s">
        <v>88</v>
      </c>
      <c r="F215" s="44" t="s">
        <v>87</v>
      </c>
      <c r="G215" s="45" t="s">
        <v>54</v>
      </c>
      <c r="H215" s="46" t="s">
        <v>134</v>
      </c>
      <c r="I215" s="89">
        <v>44551</v>
      </c>
      <c r="J215" s="47" t="s">
        <v>49</v>
      </c>
      <c r="K215" s="48" t="s">
        <v>135</v>
      </c>
      <c r="L215" s="89">
        <v>44559</v>
      </c>
      <c r="M215" s="49">
        <v>4200</v>
      </c>
      <c r="N215" s="91">
        <v>0.23</v>
      </c>
      <c r="O215" s="49">
        <f t="shared" ref="O215" si="80">IF(M215="","",M215*(1+N215))</f>
        <v>5166</v>
      </c>
      <c r="P215" s="50">
        <f t="shared" ref="P215" si="81">+Q215/M215</f>
        <v>0.2857142857142857</v>
      </c>
      <c r="Q215" s="51">
        <v>1200</v>
      </c>
      <c r="R215" s="52" t="s">
        <v>52</v>
      </c>
      <c r="S215" s="90" t="s">
        <v>67</v>
      </c>
      <c r="T215" s="117" t="s">
        <v>190</v>
      </c>
      <c r="U215" s="118"/>
      <c r="V215" s="93"/>
      <c r="W215" s="94"/>
      <c r="AF215" s="95"/>
    </row>
    <row r="216" spans="2:32" s="55" customFormat="1" ht="51" customHeight="1">
      <c r="B216" s="92">
        <v>67</v>
      </c>
      <c r="C216" s="42" t="s">
        <v>133</v>
      </c>
      <c r="D216" s="43">
        <v>508602289</v>
      </c>
      <c r="E216" s="44" t="s">
        <v>88</v>
      </c>
      <c r="F216" s="44" t="s">
        <v>87</v>
      </c>
      <c r="G216" s="45" t="s">
        <v>54</v>
      </c>
      <c r="H216" s="46" t="s">
        <v>134</v>
      </c>
      <c r="I216" s="89">
        <v>44551</v>
      </c>
      <c r="J216" s="47" t="s">
        <v>49</v>
      </c>
      <c r="K216" s="48" t="s">
        <v>135</v>
      </c>
      <c r="L216" s="89">
        <v>44559</v>
      </c>
      <c r="M216" s="49">
        <v>4200</v>
      </c>
      <c r="N216" s="91">
        <v>0.23</v>
      </c>
      <c r="O216" s="49">
        <f t="shared" si="76"/>
        <v>5166</v>
      </c>
      <c r="P216" s="50">
        <f t="shared" si="79"/>
        <v>0.47619047619047616</v>
      </c>
      <c r="Q216" s="51">
        <v>2000</v>
      </c>
      <c r="R216" s="52" t="s">
        <v>52</v>
      </c>
      <c r="S216" s="90" t="s">
        <v>67</v>
      </c>
      <c r="T216" s="117" t="s">
        <v>190</v>
      </c>
      <c r="U216" s="118"/>
      <c r="V216" s="93"/>
      <c r="W216" s="94"/>
      <c r="AF216" s="95"/>
    </row>
    <row r="217" spans="2:32" s="55" customFormat="1" ht="51" customHeight="1">
      <c r="B217" s="92" t="s">
        <v>68</v>
      </c>
      <c r="C217" s="42" t="s">
        <v>117</v>
      </c>
      <c r="D217" s="43">
        <v>188314407</v>
      </c>
      <c r="E217" s="44" t="s">
        <v>69</v>
      </c>
      <c r="F217" s="44" t="s">
        <v>63</v>
      </c>
      <c r="G217" s="112" t="s">
        <v>62</v>
      </c>
      <c r="H217" s="42" t="s">
        <v>117</v>
      </c>
      <c r="I217" s="89">
        <v>44592</v>
      </c>
      <c r="J217" s="47" t="s">
        <v>49</v>
      </c>
      <c r="K217" s="48" t="s">
        <v>118</v>
      </c>
      <c r="L217" s="89">
        <v>44589</v>
      </c>
      <c r="M217" s="49">
        <v>4512.54</v>
      </c>
      <c r="N217" s="91">
        <v>0</v>
      </c>
      <c r="O217" s="49">
        <f>IF(M217="","",M217*(1+N217))</f>
        <v>4512.54</v>
      </c>
      <c r="P217" s="50">
        <f>+Q217/O217</f>
        <v>0.1351345362035572</v>
      </c>
      <c r="Q217" s="51">
        <v>609.79999999999995</v>
      </c>
      <c r="R217" s="52" t="s">
        <v>50</v>
      </c>
      <c r="S217" s="90" t="s">
        <v>67</v>
      </c>
      <c r="T217" s="117" t="s">
        <v>191</v>
      </c>
      <c r="U217" s="118"/>
      <c r="V217" s="93"/>
      <c r="W217" s="94"/>
      <c r="AF217" s="95"/>
    </row>
    <row r="218" spans="2:32" s="55" customFormat="1" ht="51" customHeight="1">
      <c r="B218" s="92" t="s">
        <v>68</v>
      </c>
      <c r="C218" s="42" t="s">
        <v>117</v>
      </c>
      <c r="D218" s="43">
        <v>107371847</v>
      </c>
      <c r="E218" s="44" t="s">
        <v>70</v>
      </c>
      <c r="F218" s="44" t="s">
        <v>63</v>
      </c>
      <c r="G218" s="112" t="s">
        <v>62</v>
      </c>
      <c r="H218" s="42" t="s">
        <v>117</v>
      </c>
      <c r="I218" s="89">
        <v>44592</v>
      </c>
      <c r="J218" s="47" t="s">
        <v>49</v>
      </c>
      <c r="K218" s="48" t="s">
        <v>118</v>
      </c>
      <c r="L218" s="89">
        <v>44589</v>
      </c>
      <c r="M218" s="49">
        <v>4512.54</v>
      </c>
      <c r="N218" s="91">
        <v>0</v>
      </c>
      <c r="O218" s="49">
        <f t="shared" si="76"/>
        <v>4512.54</v>
      </c>
      <c r="P218" s="50">
        <f t="shared" ref="P218:P223" si="82">+Q218/O218</f>
        <v>9.5239044972454528E-2</v>
      </c>
      <c r="Q218" s="51">
        <v>429.77</v>
      </c>
      <c r="R218" s="52" t="s">
        <v>50</v>
      </c>
      <c r="S218" s="90" t="s">
        <v>67</v>
      </c>
      <c r="T218" s="117" t="s">
        <v>191</v>
      </c>
      <c r="U218" s="118"/>
      <c r="V218" s="93"/>
      <c r="W218" s="94"/>
      <c r="AF218" s="95"/>
    </row>
    <row r="219" spans="2:32" s="55" customFormat="1" ht="51" customHeight="1">
      <c r="B219" s="92" t="s">
        <v>68</v>
      </c>
      <c r="C219" s="42" t="s">
        <v>117</v>
      </c>
      <c r="D219" s="43">
        <v>206135904</v>
      </c>
      <c r="E219" s="44" t="s">
        <v>89</v>
      </c>
      <c r="F219" s="44" t="s">
        <v>63</v>
      </c>
      <c r="G219" s="112" t="s">
        <v>62</v>
      </c>
      <c r="H219" s="42" t="s">
        <v>117</v>
      </c>
      <c r="I219" s="89">
        <v>44592</v>
      </c>
      <c r="J219" s="47" t="s">
        <v>49</v>
      </c>
      <c r="K219" s="48" t="s">
        <v>118</v>
      </c>
      <c r="L219" s="89">
        <v>44589</v>
      </c>
      <c r="M219" s="49">
        <v>1321.99</v>
      </c>
      <c r="N219" s="91">
        <v>0</v>
      </c>
      <c r="O219" s="49">
        <f t="shared" ref="O219" si="83">IF(M219="","",M219*(1+N219))</f>
        <v>1321.99</v>
      </c>
      <c r="P219" s="50">
        <f t="shared" ref="P219" si="84">+Q219/O219</f>
        <v>6.0000453861224358E-2</v>
      </c>
      <c r="Q219" s="51">
        <v>79.319999999999993</v>
      </c>
      <c r="R219" s="52" t="s">
        <v>50</v>
      </c>
      <c r="S219" s="90" t="s">
        <v>67</v>
      </c>
      <c r="T219" s="117" t="s">
        <v>191</v>
      </c>
      <c r="U219" s="118"/>
      <c r="V219" s="93"/>
      <c r="W219" s="94"/>
      <c r="AF219" s="95"/>
    </row>
    <row r="220" spans="2:32" s="55" customFormat="1" ht="51" customHeight="1">
      <c r="B220" s="92" t="s">
        <v>68</v>
      </c>
      <c r="C220" s="42" t="s">
        <v>117</v>
      </c>
      <c r="D220" s="43">
        <v>176758593</v>
      </c>
      <c r="E220" s="44" t="s">
        <v>71</v>
      </c>
      <c r="F220" s="44" t="s">
        <v>63</v>
      </c>
      <c r="G220" s="112" t="s">
        <v>62</v>
      </c>
      <c r="H220" s="42" t="s">
        <v>117</v>
      </c>
      <c r="I220" s="89">
        <v>44592</v>
      </c>
      <c r="J220" s="47" t="s">
        <v>49</v>
      </c>
      <c r="K220" s="48" t="s">
        <v>118</v>
      </c>
      <c r="L220" s="89">
        <v>44589</v>
      </c>
      <c r="M220" s="49">
        <v>3997.15</v>
      </c>
      <c r="N220" s="91">
        <v>0</v>
      </c>
      <c r="O220" s="49">
        <f t="shared" si="76"/>
        <v>3997.15</v>
      </c>
      <c r="P220" s="50">
        <f t="shared" si="82"/>
        <v>1</v>
      </c>
      <c r="Q220" s="51">
        <v>3997.15</v>
      </c>
      <c r="R220" s="52" t="s">
        <v>50</v>
      </c>
      <c r="S220" s="90" t="s">
        <v>67</v>
      </c>
      <c r="T220" s="117" t="s">
        <v>191</v>
      </c>
      <c r="U220" s="118"/>
      <c r="V220" s="93"/>
      <c r="W220" s="94"/>
      <c r="AF220" s="95"/>
    </row>
    <row r="221" spans="2:32" s="55" customFormat="1" ht="51" customHeight="1">
      <c r="B221" s="92" t="s">
        <v>68</v>
      </c>
      <c r="C221" s="42" t="s">
        <v>117</v>
      </c>
      <c r="D221" s="43">
        <v>194730824</v>
      </c>
      <c r="E221" s="44" t="s">
        <v>72</v>
      </c>
      <c r="F221" s="44" t="s">
        <v>63</v>
      </c>
      <c r="G221" s="112" t="s">
        <v>62</v>
      </c>
      <c r="H221" s="42" t="s">
        <v>117</v>
      </c>
      <c r="I221" s="89">
        <v>44592</v>
      </c>
      <c r="J221" s="47" t="s">
        <v>49</v>
      </c>
      <c r="K221" s="48" t="s">
        <v>118</v>
      </c>
      <c r="L221" s="89">
        <v>44589</v>
      </c>
      <c r="M221" s="49">
        <v>3478.73</v>
      </c>
      <c r="N221" s="91">
        <v>0</v>
      </c>
      <c r="O221" s="49">
        <f>IF(M221="","",M221*(1+N221))</f>
        <v>3478.73</v>
      </c>
      <c r="P221" s="50">
        <f>+Q221/O221</f>
        <v>0.47619102373567362</v>
      </c>
      <c r="Q221" s="51">
        <v>1656.54</v>
      </c>
      <c r="R221" s="52" t="s">
        <v>50</v>
      </c>
      <c r="S221" s="90" t="s">
        <v>67</v>
      </c>
      <c r="T221" s="117" t="s">
        <v>191</v>
      </c>
      <c r="U221" s="118"/>
      <c r="V221" s="93"/>
      <c r="W221" s="94"/>
      <c r="AF221" s="95"/>
    </row>
    <row r="222" spans="2:32" s="55" customFormat="1" ht="51" customHeight="1">
      <c r="B222" s="92" t="s">
        <v>68</v>
      </c>
      <c r="C222" s="42" t="s">
        <v>117</v>
      </c>
      <c r="D222" s="43">
        <v>192954849</v>
      </c>
      <c r="E222" s="44" t="s">
        <v>73</v>
      </c>
      <c r="F222" s="44" t="s">
        <v>63</v>
      </c>
      <c r="G222" s="112" t="s">
        <v>62</v>
      </c>
      <c r="H222" s="42" t="s">
        <v>117</v>
      </c>
      <c r="I222" s="89">
        <v>44592</v>
      </c>
      <c r="J222" s="47" t="s">
        <v>49</v>
      </c>
      <c r="K222" s="48" t="s">
        <v>118</v>
      </c>
      <c r="L222" s="89">
        <v>44589</v>
      </c>
      <c r="M222" s="49">
        <v>4215.2700000000004</v>
      </c>
      <c r="N222" s="91">
        <v>0</v>
      </c>
      <c r="O222" s="49">
        <f t="shared" si="76"/>
        <v>4215.2700000000004</v>
      </c>
      <c r="P222" s="50">
        <f t="shared" si="82"/>
        <v>0.22222301299798114</v>
      </c>
      <c r="Q222" s="51">
        <v>936.73</v>
      </c>
      <c r="R222" s="52" t="s">
        <v>50</v>
      </c>
      <c r="S222" s="90" t="s">
        <v>67</v>
      </c>
      <c r="T222" s="117" t="s">
        <v>191</v>
      </c>
      <c r="U222" s="118"/>
      <c r="V222" s="93"/>
      <c r="W222" s="94"/>
      <c r="AF222" s="95"/>
    </row>
    <row r="223" spans="2:32" s="55" customFormat="1" ht="51" customHeight="1">
      <c r="B223" s="92" t="s">
        <v>68</v>
      </c>
      <c r="C223" s="42" t="s">
        <v>117</v>
      </c>
      <c r="D223" s="43">
        <v>185359434</v>
      </c>
      <c r="E223" s="44" t="s">
        <v>74</v>
      </c>
      <c r="F223" s="44" t="s">
        <v>63</v>
      </c>
      <c r="G223" s="112" t="s">
        <v>62</v>
      </c>
      <c r="H223" s="42" t="s">
        <v>117</v>
      </c>
      <c r="I223" s="89">
        <v>44592</v>
      </c>
      <c r="J223" s="47" t="s">
        <v>49</v>
      </c>
      <c r="K223" s="48" t="s">
        <v>118</v>
      </c>
      <c r="L223" s="89">
        <v>44589</v>
      </c>
      <c r="M223" s="49">
        <v>1455.64</v>
      </c>
      <c r="N223" s="91">
        <v>0</v>
      </c>
      <c r="O223" s="49">
        <f t="shared" si="76"/>
        <v>1455.64</v>
      </c>
      <c r="P223" s="50">
        <f t="shared" si="82"/>
        <v>9.9997252067818967E-2</v>
      </c>
      <c r="Q223" s="51">
        <v>145.56</v>
      </c>
      <c r="R223" s="52" t="s">
        <v>50</v>
      </c>
      <c r="S223" s="90" t="s">
        <v>67</v>
      </c>
      <c r="T223" s="117" t="s">
        <v>191</v>
      </c>
      <c r="U223" s="118"/>
      <c r="V223" s="93"/>
      <c r="W223" s="94"/>
      <c r="AF223" s="95"/>
    </row>
    <row r="224" spans="2:32" s="55" customFormat="1" ht="51" customHeight="1">
      <c r="B224" s="92">
        <v>20</v>
      </c>
      <c r="C224" s="42" t="s">
        <v>117</v>
      </c>
      <c r="D224" s="43">
        <v>107371847</v>
      </c>
      <c r="E224" s="44" t="s">
        <v>70</v>
      </c>
      <c r="F224" s="44" t="s">
        <v>63</v>
      </c>
      <c r="G224" s="112" t="s">
        <v>62</v>
      </c>
      <c r="H224" s="42" t="s">
        <v>117</v>
      </c>
      <c r="I224" s="89">
        <v>44592</v>
      </c>
      <c r="J224" s="47" t="s">
        <v>49</v>
      </c>
      <c r="K224" s="48" t="s">
        <v>118</v>
      </c>
      <c r="L224" s="89">
        <v>44589</v>
      </c>
      <c r="M224" s="49">
        <v>4512.54</v>
      </c>
      <c r="N224" s="91">
        <v>0</v>
      </c>
      <c r="O224" s="49">
        <f t="shared" ref="O224" si="85">IF(M224="","",M224*(1+N224))</f>
        <v>4512.54</v>
      </c>
      <c r="P224" s="50">
        <f t="shared" ref="P224" si="86">+Q224/O224</f>
        <v>0.14285745943526262</v>
      </c>
      <c r="Q224" s="51">
        <v>644.65</v>
      </c>
      <c r="R224" s="52" t="s">
        <v>50</v>
      </c>
      <c r="S224" s="90" t="s">
        <v>67</v>
      </c>
      <c r="T224" s="117" t="s">
        <v>191</v>
      </c>
      <c r="U224" s="118"/>
      <c r="V224" s="93"/>
      <c r="W224" s="94"/>
      <c r="AF224" s="95"/>
    </row>
    <row r="225" spans="2:32" s="55" customFormat="1" ht="51" customHeight="1">
      <c r="B225" s="92">
        <v>20</v>
      </c>
      <c r="C225" s="42" t="s">
        <v>117</v>
      </c>
      <c r="D225" s="43">
        <v>232292663</v>
      </c>
      <c r="E225" s="44" t="s">
        <v>75</v>
      </c>
      <c r="F225" s="44" t="s">
        <v>63</v>
      </c>
      <c r="G225" s="112" t="s">
        <v>62</v>
      </c>
      <c r="H225" s="42" t="s">
        <v>117</v>
      </c>
      <c r="I225" s="89">
        <v>44592</v>
      </c>
      <c r="J225" s="47" t="s">
        <v>49</v>
      </c>
      <c r="K225" s="48" t="s">
        <v>118</v>
      </c>
      <c r="L225" s="89">
        <v>44589</v>
      </c>
      <c r="M225" s="49">
        <v>2298.16</v>
      </c>
      <c r="N225" s="91">
        <v>0</v>
      </c>
      <c r="O225" s="49">
        <f t="shared" ref="O225:O227" si="87">IF(M225="","",M225*(1+N225))</f>
        <v>2298.16</v>
      </c>
      <c r="P225" s="50">
        <f t="shared" ref="P225" si="88">+Q225/O225</f>
        <v>0.16990113830194592</v>
      </c>
      <c r="Q225" s="51">
        <v>390.46</v>
      </c>
      <c r="R225" s="52" t="s">
        <v>50</v>
      </c>
      <c r="S225" s="90" t="s">
        <v>67</v>
      </c>
      <c r="T225" s="117" t="s">
        <v>191</v>
      </c>
      <c r="U225" s="118"/>
      <c r="V225" s="53"/>
      <c r="W225" s="54"/>
      <c r="AF225" s="56"/>
    </row>
    <row r="226" spans="2:32" s="55" customFormat="1" ht="51" customHeight="1">
      <c r="B226" s="92">
        <v>35</v>
      </c>
      <c r="C226" s="42" t="s">
        <v>117</v>
      </c>
      <c r="D226" s="43">
        <v>176885943</v>
      </c>
      <c r="E226" s="44" t="s">
        <v>77</v>
      </c>
      <c r="F226" s="44" t="s">
        <v>63</v>
      </c>
      <c r="G226" s="112" t="s">
        <v>62</v>
      </c>
      <c r="H226" s="42" t="s">
        <v>117</v>
      </c>
      <c r="I226" s="89">
        <v>44592</v>
      </c>
      <c r="J226" s="47" t="s">
        <v>49</v>
      </c>
      <c r="K226" s="48" t="s">
        <v>118</v>
      </c>
      <c r="L226" s="89">
        <v>44589</v>
      </c>
      <c r="M226" s="49">
        <v>902.06</v>
      </c>
      <c r="N226" s="91">
        <v>0</v>
      </c>
      <c r="O226" s="49">
        <f t="shared" si="87"/>
        <v>902.06</v>
      </c>
      <c r="P226" s="50">
        <f>+Q226/O226</f>
        <v>0.5</v>
      </c>
      <c r="Q226" s="51">
        <v>451.03</v>
      </c>
      <c r="R226" s="52" t="s">
        <v>50</v>
      </c>
      <c r="S226" s="90" t="s">
        <v>67</v>
      </c>
      <c r="T226" s="117" t="s">
        <v>191</v>
      </c>
      <c r="U226" s="118"/>
      <c r="V226" s="93"/>
      <c r="W226" s="94"/>
      <c r="AF226" s="95"/>
    </row>
    <row r="227" spans="2:32" s="55" customFormat="1" ht="51" customHeight="1">
      <c r="B227" s="92">
        <v>39</v>
      </c>
      <c r="C227" s="42" t="s">
        <v>117</v>
      </c>
      <c r="D227" s="43">
        <v>194730824</v>
      </c>
      <c r="E227" s="44" t="s">
        <v>72</v>
      </c>
      <c r="F227" s="44" t="s">
        <v>63</v>
      </c>
      <c r="G227" s="112" t="s">
        <v>62</v>
      </c>
      <c r="H227" s="42" t="s">
        <v>117</v>
      </c>
      <c r="I227" s="89">
        <v>44592</v>
      </c>
      <c r="J227" s="47" t="s">
        <v>49</v>
      </c>
      <c r="K227" s="48" t="s">
        <v>118</v>
      </c>
      <c r="L227" s="89">
        <v>44589</v>
      </c>
      <c r="M227" s="49">
        <v>3478.73</v>
      </c>
      <c r="N227" s="91">
        <v>0</v>
      </c>
      <c r="O227" s="49">
        <f t="shared" si="87"/>
        <v>3478.73</v>
      </c>
      <c r="P227" s="50">
        <f t="shared" ref="P227" si="89">+Q227/O227</f>
        <v>0.23809551186783681</v>
      </c>
      <c r="Q227" s="51">
        <v>828.27</v>
      </c>
      <c r="R227" s="52" t="s">
        <v>50</v>
      </c>
      <c r="S227" s="90" t="s">
        <v>67</v>
      </c>
      <c r="T227" s="117" t="s">
        <v>191</v>
      </c>
      <c r="U227" s="118"/>
      <c r="V227" s="93"/>
      <c r="W227" s="94"/>
      <c r="AF227" s="95"/>
    </row>
    <row r="228" spans="2:32" s="55" customFormat="1" ht="51" customHeight="1">
      <c r="B228" s="92">
        <v>45</v>
      </c>
      <c r="C228" s="42" t="s">
        <v>117</v>
      </c>
      <c r="D228" s="43">
        <v>176885943</v>
      </c>
      <c r="E228" s="44" t="s">
        <v>77</v>
      </c>
      <c r="F228" s="44" t="s">
        <v>63</v>
      </c>
      <c r="G228" s="112" t="s">
        <v>62</v>
      </c>
      <c r="H228" s="42" t="s">
        <v>117</v>
      </c>
      <c r="I228" s="89">
        <v>44592</v>
      </c>
      <c r="J228" s="47" t="s">
        <v>49</v>
      </c>
      <c r="K228" s="48" t="s">
        <v>118</v>
      </c>
      <c r="L228" s="89">
        <v>44589</v>
      </c>
      <c r="M228" s="49">
        <v>902.06</v>
      </c>
      <c r="N228" s="91">
        <v>0</v>
      </c>
      <c r="O228" s="49">
        <f t="shared" ref="O228:O231" si="90">IF(M228="","",M228*(1+N228))</f>
        <v>902.06</v>
      </c>
      <c r="P228" s="50">
        <f>+Q228/O228</f>
        <v>0.5</v>
      </c>
      <c r="Q228" s="51">
        <v>451.03</v>
      </c>
      <c r="R228" s="52" t="s">
        <v>50</v>
      </c>
      <c r="S228" s="90" t="s">
        <v>67</v>
      </c>
      <c r="T228" s="117" t="s">
        <v>191</v>
      </c>
      <c r="U228" s="118"/>
      <c r="V228" s="93"/>
      <c r="W228" s="94"/>
      <c r="AF228" s="95"/>
    </row>
    <row r="229" spans="2:32" s="55" customFormat="1" ht="51" customHeight="1">
      <c r="B229" s="92">
        <v>46</v>
      </c>
      <c r="C229" s="42" t="s">
        <v>117</v>
      </c>
      <c r="D229" s="43">
        <v>130588776</v>
      </c>
      <c r="E229" s="44" t="s">
        <v>76</v>
      </c>
      <c r="F229" s="44" t="s">
        <v>63</v>
      </c>
      <c r="G229" s="112" t="s">
        <v>62</v>
      </c>
      <c r="H229" s="42" t="s">
        <v>117</v>
      </c>
      <c r="I229" s="89">
        <v>44592</v>
      </c>
      <c r="J229" s="47" t="s">
        <v>49</v>
      </c>
      <c r="K229" s="48" t="s">
        <v>118</v>
      </c>
      <c r="L229" s="89">
        <v>44589</v>
      </c>
      <c r="M229" s="49">
        <v>3503.26</v>
      </c>
      <c r="N229" s="91">
        <v>0</v>
      </c>
      <c r="O229" s="49">
        <f t="shared" si="90"/>
        <v>3503.26</v>
      </c>
      <c r="P229" s="50">
        <f>+Q229/O229</f>
        <v>2.4999991079737157E-2</v>
      </c>
      <c r="Q229" s="51">
        <v>87.581468749999999</v>
      </c>
      <c r="R229" s="52" t="s">
        <v>50</v>
      </c>
      <c r="S229" s="90" t="s">
        <v>67</v>
      </c>
      <c r="T229" s="117" t="s">
        <v>191</v>
      </c>
      <c r="U229" s="118"/>
      <c r="V229" s="93"/>
      <c r="W229" s="94"/>
      <c r="AF229" s="95"/>
    </row>
    <row r="230" spans="2:32" s="55" customFormat="1" ht="51" customHeight="1">
      <c r="B230" s="92">
        <v>46</v>
      </c>
      <c r="C230" s="42" t="s">
        <v>117</v>
      </c>
      <c r="D230" s="43">
        <v>212712870</v>
      </c>
      <c r="E230" s="44" t="s">
        <v>97</v>
      </c>
      <c r="F230" s="44" t="s">
        <v>63</v>
      </c>
      <c r="G230" s="112" t="s">
        <v>62</v>
      </c>
      <c r="H230" s="42" t="s">
        <v>117</v>
      </c>
      <c r="I230" s="89">
        <v>44592</v>
      </c>
      <c r="J230" s="47" t="s">
        <v>49</v>
      </c>
      <c r="K230" s="48" t="s">
        <v>118</v>
      </c>
      <c r="L230" s="89">
        <v>44589</v>
      </c>
      <c r="M230" s="49">
        <v>2247.64</v>
      </c>
      <c r="N230" s="91">
        <v>0</v>
      </c>
      <c r="O230" s="49">
        <f t="shared" ref="O230" si="91">IF(M230="","",M230*(1+N230))</f>
        <v>2247.64</v>
      </c>
      <c r="P230" s="50">
        <f>+Q230/O230</f>
        <v>3.8093288960865626E-2</v>
      </c>
      <c r="Q230" s="51">
        <v>85.62</v>
      </c>
      <c r="R230" s="52" t="s">
        <v>50</v>
      </c>
      <c r="S230" s="90" t="s">
        <v>67</v>
      </c>
      <c r="T230" s="117" t="s">
        <v>191</v>
      </c>
      <c r="U230" s="118"/>
      <c r="V230" s="93"/>
      <c r="W230" s="94"/>
      <c r="AF230" s="95"/>
    </row>
    <row r="231" spans="2:32" s="55" customFormat="1" ht="51" customHeight="1">
      <c r="B231" s="92">
        <v>59</v>
      </c>
      <c r="C231" s="42" t="s">
        <v>117</v>
      </c>
      <c r="D231" s="43">
        <v>194730824</v>
      </c>
      <c r="E231" s="44" t="s">
        <v>72</v>
      </c>
      <c r="F231" s="44" t="s">
        <v>63</v>
      </c>
      <c r="G231" s="112" t="s">
        <v>62</v>
      </c>
      <c r="H231" s="42" t="s">
        <v>117</v>
      </c>
      <c r="I231" s="89">
        <v>44592</v>
      </c>
      <c r="J231" s="47" t="s">
        <v>49</v>
      </c>
      <c r="K231" s="48" t="s">
        <v>118</v>
      </c>
      <c r="L231" s="89">
        <v>44589</v>
      </c>
      <c r="M231" s="49">
        <v>3478.73</v>
      </c>
      <c r="N231" s="91">
        <v>0</v>
      </c>
      <c r="O231" s="49">
        <f t="shared" si="90"/>
        <v>3478.73</v>
      </c>
      <c r="P231" s="50">
        <f t="shared" ref="P231" si="92">+Q231/O231</f>
        <v>4.7617952528652696E-2</v>
      </c>
      <c r="Q231" s="51">
        <v>165.65</v>
      </c>
      <c r="R231" s="52" t="s">
        <v>50</v>
      </c>
      <c r="S231" s="90" t="s">
        <v>67</v>
      </c>
      <c r="T231" s="117" t="s">
        <v>191</v>
      </c>
      <c r="U231" s="118"/>
      <c r="V231" s="93"/>
      <c r="W231" s="94"/>
      <c r="AF231" s="95"/>
    </row>
    <row r="232" spans="2:32" s="55" customFormat="1" ht="51" customHeight="1">
      <c r="B232" s="92">
        <v>60</v>
      </c>
      <c r="C232" s="42" t="s">
        <v>117</v>
      </c>
      <c r="D232" s="43">
        <v>232292663</v>
      </c>
      <c r="E232" s="44" t="s">
        <v>75</v>
      </c>
      <c r="F232" s="44" t="s">
        <v>63</v>
      </c>
      <c r="G232" s="112" t="s">
        <v>62</v>
      </c>
      <c r="H232" s="42" t="s">
        <v>117</v>
      </c>
      <c r="I232" s="89">
        <v>44592</v>
      </c>
      <c r="J232" s="47" t="s">
        <v>49</v>
      </c>
      <c r="K232" s="48" t="s">
        <v>118</v>
      </c>
      <c r="L232" s="89">
        <v>44589</v>
      </c>
      <c r="M232" s="49">
        <v>2298.16</v>
      </c>
      <c r="N232" s="91">
        <v>0</v>
      </c>
      <c r="O232" s="49">
        <f t="shared" ref="O232" si="93">IF(M232="","",M232*(1+N232))</f>
        <v>2298.16</v>
      </c>
      <c r="P232" s="50">
        <f t="shared" ref="P232" si="94">+Q232/O232</f>
        <v>7.2814773557976817E-2</v>
      </c>
      <c r="Q232" s="51">
        <v>167.34</v>
      </c>
      <c r="R232" s="52" t="s">
        <v>50</v>
      </c>
      <c r="S232" s="90" t="s">
        <v>67</v>
      </c>
      <c r="T232" s="117" t="s">
        <v>191</v>
      </c>
      <c r="U232" s="118"/>
      <c r="V232" s="53"/>
      <c r="W232" s="54"/>
      <c r="AF232" s="56"/>
    </row>
    <row r="233" spans="2:32" s="55" customFormat="1" ht="51" customHeight="1">
      <c r="B233" s="92">
        <v>62</v>
      </c>
      <c r="C233" s="42" t="s">
        <v>117</v>
      </c>
      <c r="D233" s="43">
        <v>194730824</v>
      </c>
      <c r="E233" s="44" t="s">
        <v>72</v>
      </c>
      <c r="F233" s="44" t="s">
        <v>63</v>
      </c>
      <c r="G233" s="112" t="s">
        <v>62</v>
      </c>
      <c r="H233" s="42" t="s">
        <v>117</v>
      </c>
      <c r="I233" s="89">
        <v>44592</v>
      </c>
      <c r="J233" s="47" t="s">
        <v>49</v>
      </c>
      <c r="K233" s="48" t="s">
        <v>118</v>
      </c>
      <c r="L233" s="89">
        <v>44589</v>
      </c>
      <c r="M233" s="49">
        <v>3478.73</v>
      </c>
      <c r="N233" s="91">
        <v>0</v>
      </c>
      <c r="O233" s="49">
        <f t="shared" ref="O233:O238" si="95">IF(M233="","",M233*(1+N233))</f>
        <v>3478.73</v>
      </c>
      <c r="P233" s="50">
        <f t="shared" ref="P233:P238" si="96">+Q233/O233</f>
        <v>4.7617952528652696E-2</v>
      </c>
      <c r="Q233" s="51">
        <v>165.65</v>
      </c>
      <c r="R233" s="52" t="s">
        <v>50</v>
      </c>
      <c r="S233" s="90" t="s">
        <v>67</v>
      </c>
      <c r="T233" s="117" t="s">
        <v>191</v>
      </c>
      <c r="U233" s="118"/>
      <c r="V233" s="93"/>
      <c r="W233" s="94"/>
      <c r="AF233" s="95"/>
    </row>
    <row r="234" spans="2:32" s="55" customFormat="1" ht="51" customHeight="1">
      <c r="B234" s="92">
        <v>65</v>
      </c>
      <c r="C234" s="42" t="s">
        <v>117</v>
      </c>
      <c r="D234" s="43">
        <v>232292663</v>
      </c>
      <c r="E234" s="44" t="s">
        <v>75</v>
      </c>
      <c r="F234" s="44" t="s">
        <v>63</v>
      </c>
      <c r="G234" s="112" t="s">
        <v>62</v>
      </c>
      <c r="H234" s="42" t="s">
        <v>117</v>
      </c>
      <c r="I234" s="89">
        <v>44592</v>
      </c>
      <c r="J234" s="47" t="s">
        <v>49</v>
      </c>
      <c r="K234" s="48" t="s">
        <v>118</v>
      </c>
      <c r="L234" s="89">
        <v>44589</v>
      </c>
      <c r="M234" s="49">
        <v>2298.16</v>
      </c>
      <c r="N234" s="91">
        <v>0</v>
      </c>
      <c r="O234" s="49">
        <f t="shared" ref="O234:O235" si="97">IF(M234="","",M234*(1+N234))</f>
        <v>2298.16</v>
      </c>
      <c r="P234" s="50">
        <f t="shared" ref="P234:P235" si="98">+Q234/O234</f>
        <v>7.7670832318028335E-2</v>
      </c>
      <c r="Q234" s="51">
        <v>178.5</v>
      </c>
      <c r="R234" s="52" t="s">
        <v>50</v>
      </c>
      <c r="S234" s="90" t="s">
        <v>67</v>
      </c>
      <c r="T234" s="117" t="s">
        <v>191</v>
      </c>
      <c r="U234" s="118"/>
      <c r="V234" s="53"/>
      <c r="W234" s="54"/>
      <c r="AF234" s="56"/>
    </row>
    <row r="235" spans="2:32" s="55" customFormat="1" ht="51" customHeight="1">
      <c r="B235" s="92">
        <v>65</v>
      </c>
      <c r="C235" s="42" t="s">
        <v>117</v>
      </c>
      <c r="D235" s="43">
        <v>194730824</v>
      </c>
      <c r="E235" s="44" t="s">
        <v>72</v>
      </c>
      <c r="F235" s="44" t="s">
        <v>63</v>
      </c>
      <c r="G235" s="112" t="s">
        <v>62</v>
      </c>
      <c r="H235" s="42" t="s">
        <v>117</v>
      </c>
      <c r="I235" s="89">
        <v>44592</v>
      </c>
      <c r="J235" s="47" t="s">
        <v>49</v>
      </c>
      <c r="K235" s="48" t="s">
        <v>118</v>
      </c>
      <c r="L235" s="89">
        <v>44589</v>
      </c>
      <c r="M235" s="49">
        <v>3478.73</v>
      </c>
      <c r="N235" s="91">
        <v>0</v>
      </c>
      <c r="O235" s="49">
        <f t="shared" si="97"/>
        <v>3478.73</v>
      </c>
      <c r="P235" s="50">
        <f t="shared" si="98"/>
        <v>7.1428366099122384E-2</v>
      </c>
      <c r="Q235" s="51">
        <v>248.48</v>
      </c>
      <c r="R235" s="52" t="s">
        <v>50</v>
      </c>
      <c r="S235" s="90" t="s">
        <v>67</v>
      </c>
      <c r="T235" s="117" t="s">
        <v>191</v>
      </c>
      <c r="U235" s="118"/>
      <c r="V235" s="93"/>
      <c r="W235" s="94"/>
      <c r="AF235" s="95"/>
    </row>
    <row r="236" spans="2:32" s="55" customFormat="1" ht="51" customHeight="1">
      <c r="B236" s="92">
        <v>67</v>
      </c>
      <c r="C236" s="42" t="s">
        <v>117</v>
      </c>
      <c r="D236" s="43">
        <v>194730824</v>
      </c>
      <c r="E236" s="44" t="s">
        <v>72</v>
      </c>
      <c r="F236" s="44" t="s">
        <v>63</v>
      </c>
      <c r="G236" s="112" t="s">
        <v>62</v>
      </c>
      <c r="H236" s="42" t="s">
        <v>117</v>
      </c>
      <c r="I236" s="89">
        <v>44592</v>
      </c>
      <c r="J236" s="47" t="s">
        <v>49</v>
      </c>
      <c r="K236" s="48" t="s">
        <v>118</v>
      </c>
      <c r="L236" s="89">
        <v>44589</v>
      </c>
      <c r="M236" s="49">
        <v>3478.73</v>
      </c>
      <c r="N236" s="91">
        <v>0</v>
      </c>
      <c r="O236" s="49">
        <f t="shared" ref="O236:O237" si="99">IF(M236="","",M236*(1+N236))</f>
        <v>3478.73</v>
      </c>
      <c r="P236" s="50">
        <f t="shared" ref="P236:P237" si="100">+Q236/O236</f>
        <v>2.3810413570469681E-2</v>
      </c>
      <c r="Q236" s="51">
        <v>82.83</v>
      </c>
      <c r="R236" s="52" t="s">
        <v>50</v>
      </c>
      <c r="S236" s="90" t="s">
        <v>67</v>
      </c>
      <c r="T236" s="117" t="s">
        <v>191</v>
      </c>
      <c r="U236" s="118"/>
      <c r="V236" s="93"/>
      <c r="W236" s="94"/>
      <c r="AF236" s="95"/>
    </row>
    <row r="237" spans="2:32" s="55" customFormat="1" ht="51" customHeight="1">
      <c r="B237" s="92">
        <v>69</v>
      </c>
      <c r="C237" s="42" t="s">
        <v>117</v>
      </c>
      <c r="D237" s="43">
        <v>194730824</v>
      </c>
      <c r="E237" s="44" t="s">
        <v>72</v>
      </c>
      <c r="F237" s="44" t="s">
        <v>63</v>
      </c>
      <c r="G237" s="112" t="s">
        <v>62</v>
      </c>
      <c r="H237" s="42" t="s">
        <v>117</v>
      </c>
      <c r="I237" s="89">
        <v>44592</v>
      </c>
      <c r="J237" s="47" t="s">
        <v>49</v>
      </c>
      <c r="K237" s="48" t="s">
        <v>118</v>
      </c>
      <c r="L237" s="89">
        <v>44589</v>
      </c>
      <c r="M237" s="49">
        <v>3478.73</v>
      </c>
      <c r="N237" s="91">
        <v>0</v>
      </c>
      <c r="O237" s="49">
        <f t="shared" si="99"/>
        <v>3478.73</v>
      </c>
      <c r="P237" s="50">
        <f t="shared" si="100"/>
        <v>2.3810413570469681E-2</v>
      </c>
      <c r="Q237" s="51">
        <v>82.83</v>
      </c>
      <c r="R237" s="52" t="s">
        <v>50</v>
      </c>
      <c r="S237" s="90" t="s">
        <v>67</v>
      </c>
      <c r="T237" s="117" t="s">
        <v>191</v>
      </c>
      <c r="U237" s="118"/>
      <c r="V237" s="93"/>
      <c r="W237" s="94"/>
      <c r="AF237" s="95"/>
    </row>
    <row r="238" spans="2:32" s="55" customFormat="1" ht="51" customHeight="1">
      <c r="B238" s="92">
        <v>72</v>
      </c>
      <c r="C238" s="42" t="s">
        <v>117</v>
      </c>
      <c r="D238" s="43">
        <v>188314407</v>
      </c>
      <c r="E238" s="44" t="s">
        <v>69</v>
      </c>
      <c r="F238" s="44" t="s">
        <v>63</v>
      </c>
      <c r="G238" s="112" t="s">
        <v>62</v>
      </c>
      <c r="H238" s="42" t="s">
        <v>117</v>
      </c>
      <c r="I238" s="89">
        <v>44592</v>
      </c>
      <c r="J238" s="47" t="s">
        <v>49</v>
      </c>
      <c r="K238" s="48" t="s">
        <v>118</v>
      </c>
      <c r="L238" s="89">
        <v>44589</v>
      </c>
      <c r="M238" s="49">
        <v>4512.54</v>
      </c>
      <c r="N238" s="91">
        <v>0</v>
      </c>
      <c r="O238" s="49">
        <f t="shared" si="95"/>
        <v>4512.54</v>
      </c>
      <c r="P238" s="50">
        <f t="shared" si="96"/>
        <v>5.4053814481422879E-2</v>
      </c>
      <c r="Q238" s="51">
        <v>243.92</v>
      </c>
      <c r="R238" s="52" t="s">
        <v>50</v>
      </c>
      <c r="S238" s="90" t="s">
        <v>67</v>
      </c>
      <c r="T238" s="117" t="s">
        <v>191</v>
      </c>
      <c r="U238" s="118"/>
      <c r="V238" s="53"/>
      <c r="W238" s="54"/>
      <c r="AF238" s="56"/>
    </row>
    <row r="239" spans="2:32" s="55" customFormat="1" ht="51" customHeight="1">
      <c r="B239" s="92">
        <v>72</v>
      </c>
      <c r="C239" s="42" t="s">
        <v>117</v>
      </c>
      <c r="D239" s="43">
        <v>194730824</v>
      </c>
      <c r="E239" s="44" t="s">
        <v>72</v>
      </c>
      <c r="F239" s="44" t="s">
        <v>63</v>
      </c>
      <c r="G239" s="112" t="s">
        <v>62</v>
      </c>
      <c r="H239" s="42" t="s">
        <v>117</v>
      </c>
      <c r="I239" s="89">
        <v>44592</v>
      </c>
      <c r="J239" s="47" t="s">
        <v>49</v>
      </c>
      <c r="K239" s="48" t="s">
        <v>118</v>
      </c>
      <c r="L239" s="89">
        <v>44589</v>
      </c>
      <c r="M239" s="49">
        <v>3478.73</v>
      </c>
      <c r="N239" s="91">
        <v>0</v>
      </c>
      <c r="O239" s="49">
        <f t="shared" ref="O239:O242" si="101">IF(M239="","",M239*(1+N239))</f>
        <v>3478.73</v>
      </c>
      <c r="P239" s="50">
        <f t="shared" ref="P239:P242" si="102">+Q239/O239</f>
        <v>4.7617952528652696E-2</v>
      </c>
      <c r="Q239" s="51">
        <v>165.65</v>
      </c>
      <c r="R239" s="52" t="s">
        <v>50</v>
      </c>
      <c r="S239" s="90" t="s">
        <v>67</v>
      </c>
      <c r="T239" s="117" t="s">
        <v>191</v>
      </c>
      <c r="U239" s="118"/>
      <c r="V239" s="93"/>
      <c r="W239" s="94"/>
      <c r="AF239" s="95"/>
    </row>
    <row r="240" spans="2:32" s="55" customFormat="1" ht="51" customHeight="1">
      <c r="B240" s="92">
        <v>77</v>
      </c>
      <c r="C240" s="42" t="s">
        <v>117</v>
      </c>
      <c r="D240" s="43">
        <v>194730824</v>
      </c>
      <c r="E240" s="44" t="s">
        <v>72</v>
      </c>
      <c r="F240" s="44" t="s">
        <v>63</v>
      </c>
      <c r="G240" s="112" t="s">
        <v>62</v>
      </c>
      <c r="H240" s="42" t="s">
        <v>117</v>
      </c>
      <c r="I240" s="89">
        <v>44592</v>
      </c>
      <c r="J240" s="47" t="s">
        <v>49</v>
      </c>
      <c r="K240" s="48" t="s">
        <v>118</v>
      </c>
      <c r="L240" s="89">
        <v>44589</v>
      </c>
      <c r="M240" s="49">
        <v>3478.73</v>
      </c>
      <c r="N240" s="91">
        <v>0</v>
      </c>
      <c r="O240" s="49">
        <f t="shared" si="101"/>
        <v>3478.73</v>
      </c>
      <c r="P240" s="50">
        <f t="shared" si="102"/>
        <v>2.3810413570469681E-2</v>
      </c>
      <c r="Q240" s="51">
        <v>82.83</v>
      </c>
      <c r="R240" s="52" t="s">
        <v>50</v>
      </c>
      <c r="S240" s="90" t="s">
        <v>67</v>
      </c>
      <c r="T240" s="117" t="s">
        <v>191</v>
      </c>
      <c r="U240" s="118"/>
      <c r="V240" s="93"/>
      <c r="W240" s="94"/>
      <c r="AF240" s="95"/>
    </row>
    <row r="241" spans="2:32" s="55" customFormat="1" ht="51" customHeight="1">
      <c r="B241" s="92">
        <v>77</v>
      </c>
      <c r="C241" s="42" t="s">
        <v>117</v>
      </c>
      <c r="D241" s="43">
        <v>232292663</v>
      </c>
      <c r="E241" s="44" t="s">
        <v>75</v>
      </c>
      <c r="F241" s="44" t="s">
        <v>63</v>
      </c>
      <c r="G241" s="44" t="s">
        <v>62</v>
      </c>
      <c r="H241" s="42" t="s">
        <v>117</v>
      </c>
      <c r="I241" s="89">
        <v>44592</v>
      </c>
      <c r="J241" s="47" t="s">
        <v>49</v>
      </c>
      <c r="K241" s="48" t="s">
        <v>118</v>
      </c>
      <c r="L241" s="89">
        <v>44589</v>
      </c>
      <c r="M241" s="49">
        <v>2298.16</v>
      </c>
      <c r="N241" s="91">
        <v>0</v>
      </c>
      <c r="O241" s="49">
        <f t="shared" si="101"/>
        <v>2298.16</v>
      </c>
      <c r="P241" s="50">
        <f t="shared" si="102"/>
        <v>6.5535036725032206E-2</v>
      </c>
      <c r="Q241" s="51">
        <v>150.61000000000001</v>
      </c>
      <c r="R241" s="52" t="s">
        <v>50</v>
      </c>
      <c r="S241" s="90" t="s">
        <v>67</v>
      </c>
      <c r="T241" s="117" t="s">
        <v>191</v>
      </c>
      <c r="U241" s="118"/>
      <c r="V241" s="53"/>
      <c r="W241" s="54"/>
      <c r="AF241" s="56"/>
    </row>
    <row r="242" spans="2:32" s="55" customFormat="1" ht="51" customHeight="1">
      <c r="B242" s="92" t="s">
        <v>68</v>
      </c>
      <c r="C242" s="42" t="s">
        <v>267</v>
      </c>
      <c r="D242" s="43">
        <v>176758593</v>
      </c>
      <c r="E242" s="44" t="s">
        <v>71</v>
      </c>
      <c r="F242" s="44" t="s">
        <v>80</v>
      </c>
      <c r="G242" s="45" t="s">
        <v>81</v>
      </c>
      <c r="H242" s="46" t="s">
        <v>267</v>
      </c>
      <c r="I242" s="89">
        <v>44592</v>
      </c>
      <c r="J242" s="47" t="s">
        <v>49</v>
      </c>
      <c r="K242" s="42" t="s">
        <v>267</v>
      </c>
      <c r="L242" s="89">
        <v>44596</v>
      </c>
      <c r="M242" s="49">
        <v>37.75</v>
      </c>
      <c r="N242" s="91">
        <v>0</v>
      </c>
      <c r="O242" s="49">
        <f t="shared" si="101"/>
        <v>37.75</v>
      </c>
      <c r="P242" s="50">
        <f t="shared" si="102"/>
        <v>1</v>
      </c>
      <c r="Q242" s="51">
        <v>37.75</v>
      </c>
      <c r="R242" s="52" t="s">
        <v>79</v>
      </c>
      <c r="S242" s="90" t="s">
        <v>67</v>
      </c>
      <c r="T242" s="117" t="s">
        <v>192</v>
      </c>
      <c r="U242" s="118"/>
      <c r="V242" s="93"/>
      <c r="W242" s="94"/>
      <c r="AF242" s="95"/>
    </row>
    <row r="243" spans="2:32" s="55" customFormat="1" ht="51" customHeight="1">
      <c r="B243" s="92" t="s">
        <v>68</v>
      </c>
      <c r="C243" s="42" t="s">
        <v>279</v>
      </c>
      <c r="D243" s="43">
        <v>176758593</v>
      </c>
      <c r="E243" s="44" t="s">
        <v>71</v>
      </c>
      <c r="F243" s="44" t="s">
        <v>80</v>
      </c>
      <c r="G243" s="45" t="s">
        <v>81</v>
      </c>
      <c r="H243" s="46" t="s">
        <v>279</v>
      </c>
      <c r="I243" s="89">
        <v>44620</v>
      </c>
      <c r="J243" s="47" t="s">
        <v>49</v>
      </c>
      <c r="K243" s="42" t="s">
        <v>279</v>
      </c>
      <c r="L243" s="89">
        <v>44622</v>
      </c>
      <c r="M243" s="49">
        <v>10.199999999999999</v>
      </c>
      <c r="N243" s="91">
        <v>0</v>
      </c>
      <c r="O243" s="49">
        <f t="shared" ref="O243" si="103">IF(M243="","",M243*(1+N243))</f>
        <v>10.199999999999999</v>
      </c>
      <c r="P243" s="50">
        <f t="shared" ref="P243" si="104">+Q243/O243</f>
        <v>1</v>
      </c>
      <c r="Q243" s="51">
        <v>10.199999999999999</v>
      </c>
      <c r="R243" s="52" t="s">
        <v>79</v>
      </c>
      <c r="S243" s="90" t="s">
        <v>67</v>
      </c>
      <c r="T243" s="117" t="s">
        <v>193</v>
      </c>
      <c r="U243" s="118"/>
      <c r="V243" s="93"/>
      <c r="W243" s="94"/>
      <c r="AF243" s="95"/>
    </row>
    <row r="244" spans="2:32" s="55" customFormat="1" ht="51" customHeight="1">
      <c r="B244" s="92" t="s">
        <v>68</v>
      </c>
      <c r="C244" s="42" t="s">
        <v>268</v>
      </c>
      <c r="D244" s="43">
        <v>500074135</v>
      </c>
      <c r="E244" s="44" t="s">
        <v>82</v>
      </c>
      <c r="F244" s="44" t="s">
        <v>83</v>
      </c>
      <c r="G244" s="44" t="s">
        <v>54</v>
      </c>
      <c r="H244" s="42">
        <v>711036219</v>
      </c>
      <c r="I244" s="89">
        <v>44596</v>
      </c>
      <c r="J244" s="47" t="s">
        <v>84</v>
      </c>
      <c r="K244" s="114" t="s">
        <v>282</v>
      </c>
      <c r="L244" s="89">
        <v>44630</v>
      </c>
      <c r="M244" s="49">
        <v>304.75</v>
      </c>
      <c r="N244" s="91" t="s">
        <v>194</v>
      </c>
      <c r="O244" s="49">
        <v>354.25</v>
      </c>
      <c r="P244" s="50">
        <v>1</v>
      </c>
      <c r="Q244" s="51">
        <v>354.25</v>
      </c>
      <c r="R244" s="52" t="s">
        <v>79</v>
      </c>
      <c r="S244" s="90" t="s">
        <v>67</v>
      </c>
      <c r="T244" s="117" t="s">
        <v>195</v>
      </c>
      <c r="U244" s="118"/>
      <c r="V244" s="53"/>
      <c r="W244" s="54"/>
      <c r="AF244" s="56"/>
    </row>
    <row r="245" spans="2:32" s="55" customFormat="1" ht="51" customHeight="1">
      <c r="B245" s="92" t="s">
        <v>68</v>
      </c>
      <c r="C245" s="42" t="s">
        <v>103</v>
      </c>
      <c r="D245" s="43" t="s">
        <v>56</v>
      </c>
      <c r="E245" s="44" t="s">
        <v>55</v>
      </c>
      <c r="F245" s="44" t="s">
        <v>57</v>
      </c>
      <c r="G245" s="45" t="s">
        <v>54</v>
      </c>
      <c r="H245" s="46" t="s">
        <v>109</v>
      </c>
      <c r="I245" s="89">
        <v>44592</v>
      </c>
      <c r="J245" s="47" t="s">
        <v>58</v>
      </c>
      <c r="K245" s="48" t="s">
        <v>66</v>
      </c>
      <c r="L245" s="89" t="s">
        <v>110</v>
      </c>
      <c r="M245" s="49">
        <v>57.2</v>
      </c>
      <c r="N245" s="91">
        <v>0</v>
      </c>
      <c r="O245" s="49">
        <f t="shared" ref="O245:O254" si="105">IF(M245="","",M245*(1+N245))</f>
        <v>57.2</v>
      </c>
      <c r="P245" s="50">
        <f t="shared" ref="P245" si="106">+Q245/O245</f>
        <v>1</v>
      </c>
      <c r="Q245" s="51">
        <v>57.2</v>
      </c>
      <c r="R245" s="52" t="s">
        <v>52</v>
      </c>
      <c r="S245" s="90" t="s">
        <v>67</v>
      </c>
      <c r="T245" s="117" t="s">
        <v>196</v>
      </c>
      <c r="U245" s="118"/>
      <c r="V245" s="93"/>
      <c r="W245" s="94"/>
      <c r="AF245" s="95"/>
    </row>
    <row r="246" spans="2:32" s="55" customFormat="1" ht="51" customHeight="1">
      <c r="B246" s="92">
        <v>64</v>
      </c>
      <c r="C246" s="42" t="s">
        <v>136</v>
      </c>
      <c r="D246" s="43">
        <v>508602289</v>
      </c>
      <c r="E246" s="44" t="s">
        <v>88</v>
      </c>
      <c r="F246" s="44" t="s">
        <v>87</v>
      </c>
      <c r="G246" s="45" t="s">
        <v>54</v>
      </c>
      <c r="H246" s="46" t="s">
        <v>137</v>
      </c>
      <c r="I246" s="89">
        <v>44582</v>
      </c>
      <c r="J246" s="47" t="s">
        <v>49</v>
      </c>
      <c r="K246" s="48" t="s">
        <v>138</v>
      </c>
      <c r="L246" s="89">
        <v>44609</v>
      </c>
      <c r="M246" s="49">
        <v>4200</v>
      </c>
      <c r="N246" s="91">
        <v>0.23</v>
      </c>
      <c r="O246" s="49">
        <f t="shared" si="105"/>
        <v>5166</v>
      </c>
      <c r="P246" s="50">
        <f>+Q246/M246</f>
        <v>1</v>
      </c>
      <c r="Q246" s="51">
        <v>4200</v>
      </c>
      <c r="R246" s="52" t="s">
        <v>52</v>
      </c>
      <c r="S246" s="90" t="s">
        <v>67</v>
      </c>
      <c r="T246" s="117" t="s">
        <v>197</v>
      </c>
      <c r="U246" s="118"/>
      <c r="V246" s="93"/>
      <c r="W246" s="94"/>
      <c r="AF246" s="95"/>
    </row>
    <row r="247" spans="2:32" s="55" customFormat="1" ht="51" customHeight="1">
      <c r="B247" s="92" t="s">
        <v>68</v>
      </c>
      <c r="C247" s="42" t="s">
        <v>128</v>
      </c>
      <c r="D247" s="43">
        <v>501214534</v>
      </c>
      <c r="E247" s="44" t="s">
        <v>60</v>
      </c>
      <c r="F247" s="44" t="s">
        <v>61</v>
      </c>
      <c r="G247" s="45" t="s">
        <v>54</v>
      </c>
      <c r="H247" s="46" t="s">
        <v>129</v>
      </c>
      <c r="I247" s="89">
        <v>44592</v>
      </c>
      <c r="J247" s="47" t="s">
        <v>61</v>
      </c>
      <c r="K247" s="48" t="s">
        <v>129</v>
      </c>
      <c r="L247" s="89">
        <v>44592</v>
      </c>
      <c r="M247" s="49">
        <v>5.2</v>
      </c>
      <c r="N247" s="91">
        <v>0</v>
      </c>
      <c r="O247" s="49">
        <f t="shared" si="105"/>
        <v>5.2</v>
      </c>
      <c r="P247" s="50">
        <f>+Q247/M247</f>
        <v>1</v>
      </c>
      <c r="Q247" s="51">
        <v>5.2</v>
      </c>
      <c r="R247" s="52" t="s">
        <v>59</v>
      </c>
      <c r="S247" s="90" t="s">
        <v>67</v>
      </c>
      <c r="T247" s="117" t="s">
        <v>198</v>
      </c>
      <c r="U247" s="118"/>
      <c r="V247" s="93"/>
      <c r="W247" s="94"/>
      <c r="AF247" s="95"/>
    </row>
    <row r="248" spans="2:32" s="55" customFormat="1" ht="51" customHeight="1">
      <c r="B248" s="92" t="s">
        <v>68</v>
      </c>
      <c r="C248" s="42" t="s">
        <v>99</v>
      </c>
      <c r="D248" s="43">
        <v>188314407</v>
      </c>
      <c r="E248" s="44" t="s">
        <v>69</v>
      </c>
      <c r="F248" s="44" t="s">
        <v>63</v>
      </c>
      <c r="G248" s="112" t="s">
        <v>62</v>
      </c>
      <c r="H248" s="108" t="s">
        <v>99</v>
      </c>
      <c r="I248" s="89">
        <v>44620</v>
      </c>
      <c r="J248" s="47" t="s">
        <v>49</v>
      </c>
      <c r="K248" s="48" t="s">
        <v>119</v>
      </c>
      <c r="L248" s="89">
        <v>44617</v>
      </c>
      <c r="M248" s="49">
        <v>4503.26</v>
      </c>
      <c r="N248" s="91">
        <v>0</v>
      </c>
      <c r="O248" s="49">
        <f t="shared" si="105"/>
        <v>4503.26</v>
      </c>
      <c r="P248" s="50">
        <f t="shared" ref="P248:P254" si="107">+Q248/O248</f>
        <v>0.10000088824540443</v>
      </c>
      <c r="Q248" s="51">
        <v>450.33</v>
      </c>
      <c r="R248" s="52" t="s">
        <v>50</v>
      </c>
      <c r="S248" s="90" t="s">
        <v>67</v>
      </c>
      <c r="T248" s="117" t="s">
        <v>199</v>
      </c>
      <c r="U248" s="118"/>
      <c r="V248" s="93"/>
      <c r="W248" s="94"/>
      <c r="AF248" s="95"/>
    </row>
    <row r="249" spans="2:32" s="55" customFormat="1" ht="51" customHeight="1">
      <c r="B249" s="92" t="s">
        <v>68</v>
      </c>
      <c r="C249" s="42" t="s">
        <v>99</v>
      </c>
      <c r="D249" s="43">
        <v>107371847</v>
      </c>
      <c r="E249" s="44" t="s">
        <v>70</v>
      </c>
      <c r="F249" s="44" t="s">
        <v>63</v>
      </c>
      <c r="G249" s="112" t="s">
        <v>62</v>
      </c>
      <c r="H249" s="108" t="s">
        <v>99</v>
      </c>
      <c r="I249" s="89">
        <v>44620</v>
      </c>
      <c r="J249" s="47" t="s">
        <v>49</v>
      </c>
      <c r="K249" s="48" t="s">
        <v>119</v>
      </c>
      <c r="L249" s="89">
        <v>44617</v>
      </c>
      <c r="M249" s="49">
        <v>4503.26</v>
      </c>
      <c r="N249" s="91">
        <v>0</v>
      </c>
      <c r="O249" s="49">
        <f t="shared" si="105"/>
        <v>4503.26</v>
      </c>
      <c r="P249" s="50">
        <f t="shared" si="107"/>
        <v>0.18421099381337075</v>
      </c>
      <c r="Q249" s="51">
        <v>829.55</v>
      </c>
      <c r="R249" s="52" t="s">
        <v>50</v>
      </c>
      <c r="S249" s="90" t="s">
        <v>67</v>
      </c>
      <c r="T249" s="117" t="s">
        <v>199</v>
      </c>
      <c r="U249" s="118"/>
      <c r="V249" s="93"/>
      <c r="W249" s="94"/>
      <c r="AF249" s="95"/>
    </row>
    <row r="250" spans="2:32" s="55" customFormat="1" ht="51" customHeight="1">
      <c r="B250" s="92" t="s">
        <v>68</v>
      </c>
      <c r="C250" s="42" t="s">
        <v>99</v>
      </c>
      <c r="D250" s="43">
        <v>176758593</v>
      </c>
      <c r="E250" s="44" t="s">
        <v>71</v>
      </c>
      <c r="F250" s="44" t="s">
        <v>63</v>
      </c>
      <c r="G250" s="112" t="s">
        <v>62</v>
      </c>
      <c r="H250" s="108" t="s">
        <v>99</v>
      </c>
      <c r="I250" s="89">
        <v>44620</v>
      </c>
      <c r="J250" s="47" t="s">
        <v>49</v>
      </c>
      <c r="K250" s="48" t="s">
        <v>119</v>
      </c>
      <c r="L250" s="89">
        <v>44617</v>
      </c>
      <c r="M250" s="49">
        <v>3987.87</v>
      </c>
      <c r="N250" s="91">
        <v>0</v>
      </c>
      <c r="O250" s="49">
        <f t="shared" si="105"/>
        <v>3987.87</v>
      </c>
      <c r="P250" s="50">
        <f t="shared" si="107"/>
        <v>1</v>
      </c>
      <c r="Q250" s="51">
        <v>3987.87</v>
      </c>
      <c r="R250" s="52" t="s">
        <v>50</v>
      </c>
      <c r="S250" s="90" t="s">
        <v>67</v>
      </c>
      <c r="T250" s="117" t="s">
        <v>199</v>
      </c>
      <c r="U250" s="118"/>
      <c r="V250" s="93"/>
      <c r="W250" s="94"/>
      <c r="AF250" s="95"/>
    </row>
    <row r="251" spans="2:32" s="55" customFormat="1" ht="51" customHeight="1">
      <c r="B251" s="92" t="s">
        <v>68</v>
      </c>
      <c r="C251" s="42" t="s">
        <v>99</v>
      </c>
      <c r="D251" s="43">
        <v>194730824</v>
      </c>
      <c r="E251" s="44" t="s">
        <v>72</v>
      </c>
      <c r="F251" s="44" t="s">
        <v>63</v>
      </c>
      <c r="G251" s="112" t="s">
        <v>62</v>
      </c>
      <c r="H251" s="108" t="s">
        <v>99</v>
      </c>
      <c r="I251" s="89">
        <v>44620</v>
      </c>
      <c r="J251" s="47" t="s">
        <v>49</v>
      </c>
      <c r="K251" s="48" t="s">
        <v>119</v>
      </c>
      <c r="L251" s="89">
        <v>44617</v>
      </c>
      <c r="M251" s="49">
        <v>3469.45</v>
      </c>
      <c r="N251" s="91">
        <v>0</v>
      </c>
      <c r="O251" s="49">
        <f t="shared" si="105"/>
        <v>3469.45</v>
      </c>
      <c r="P251" s="50">
        <f t="shared" si="107"/>
        <v>0.52631685137413708</v>
      </c>
      <c r="Q251" s="51">
        <v>1826.03</v>
      </c>
      <c r="R251" s="52" t="s">
        <v>50</v>
      </c>
      <c r="S251" s="90" t="s">
        <v>67</v>
      </c>
      <c r="T251" s="117" t="s">
        <v>199</v>
      </c>
      <c r="U251" s="118"/>
      <c r="V251" s="93"/>
      <c r="W251" s="94"/>
      <c r="AF251" s="95"/>
    </row>
    <row r="252" spans="2:32" s="55" customFormat="1" ht="51" customHeight="1">
      <c r="B252" s="92" t="s">
        <v>68</v>
      </c>
      <c r="C252" s="42" t="s">
        <v>99</v>
      </c>
      <c r="D252" s="43">
        <v>192954849</v>
      </c>
      <c r="E252" s="44" t="s">
        <v>73</v>
      </c>
      <c r="F252" s="44" t="s">
        <v>63</v>
      </c>
      <c r="G252" s="112" t="s">
        <v>62</v>
      </c>
      <c r="H252" s="108" t="s">
        <v>99</v>
      </c>
      <c r="I252" s="89">
        <v>44620</v>
      </c>
      <c r="J252" s="47" t="s">
        <v>49</v>
      </c>
      <c r="K252" s="48" t="s">
        <v>119</v>
      </c>
      <c r="L252" s="89">
        <v>44617</v>
      </c>
      <c r="M252" s="49">
        <v>4199.58</v>
      </c>
      <c r="N252" s="91">
        <v>0</v>
      </c>
      <c r="O252" s="49">
        <f t="shared" si="105"/>
        <v>4199.58</v>
      </c>
      <c r="P252" s="50">
        <f t="shared" si="107"/>
        <v>0.10526290724310526</v>
      </c>
      <c r="Q252" s="51">
        <v>442.06</v>
      </c>
      <c r="R252" s="52" t="s">
        <v>50</v>
      </c>
      <c r="S252" s="90" t="s">
        <v>67</v>
      </c>
      <c r="T252" s="117" t="s">
        <v>199</v>
      </c>
      <c r="U252" s="118"/>
      <c r="V252" s="93"/>
      <c r="W252" s="94"/>
      <c r="AF252" s="95"/>
    </row>
    <row r="253" spans="2:32" s="55" customFormat="1" ht="51" customHeight="1">
      <c r="B253" s="92" t="s">
        <v>68</v>
      </c>
      <c r="C253" s="42" t="s">
        <v>99</v>
      </c>
      <c r="D253" s="43">
        <v>185359434</v>
      </c>
      <c r="E253" s="44" t="s">
        <v>74</v>
      </c>
      <c r="F253" s="44" t="s">
        <v>63</v>
      </c>
      <c r="G253" s="112" t="s">
        <v>62</v>
      </c>
      <c r="H253" s="108" t="s">
        <v>99</v>
      </c>
      <c r="I253" s="89">
        <v>44620</v>
      </c>
      <c r="J253" s="47" t="s">
        <v>49</v>
      </c>
      <c r="K253" s="48" t="s">
        <v>119</v>
      </c>
      <c r="L253" s="89">
        <v>44617</v>
      </c>
      <c r="M253" s="49">
        <v>1439.95</v>
      </c>
      <c r="N253" s="91">
        <v>0</v>
      </c>
      <c r="O253" s="49">
        <f t="shared" si="105"/>
        <v>1439.95</v>
      </c>
      <c r="P253" s="50">
        <f t="shared" si="107"/>
        <v>0.22842459807632209</v>
      </c>
      <c r="Q253" s="51">
        <v>328.92</v>
      </c>
      <c r="R253" s="52" t="s">
        <v>50</v>
      </c>
      <c r="S253" s="90" t="s">
        <v>67</v>
      </c>
      <c r="T253" s="117" t="s">
        <v>199</v>
      </c>
      <c r="U253" s="118"/>
      <c r="V253" s="93"/>
      <c r="W253" s="94"/>
      <c r="AF253" s="95"/>
    </row>
    <row r="254" spans="2:32" s="55" customFormat="1" ht="51" customHeight="1">
      <c r="B254" s="92" t="s">
        <v>68</v>
      </c>
      <c r="C254" s="42" t="s">
        <v>99</v>
      </c>
      <c r="D254" s="43">
        <v>206135904</v>
      </c>
      <c r="E254" s="44" t="s">
        <v>89</v>
      </c>
      <c r="F254" s="44" t="s">
        <v>63</v>
      </c>
      <c r="G254" s="112" t="s">
        <v>62</v>
      </c>
      <c r="H254" s="108" t="s">
        <v>99</v>
      </c>
      <c r="I254" s="89">
        <v>44620</v>
      </c>
      <c r="J254" s="47" t="s">
        <v>49</v>
      </c>
      <c r="K254" s="48" t="s">
        <v>119</v>
      </c>
      <c r="L254" s="89">
        <v>44617</v>
      </c>
      <c r="M254" s="49">
        <v>1306.3</v>
      </c>
      <c r="N254" s="107">
        <v>0</v>
      </c>
      <c r="O254" s="49">
        <f t="shared" si="105"/>
        <v>1306.3</v>
      </c>
      <c r="P254" s="50">
        <f t="shared" si="107"/>
        <v>0.13513741100819107</v>
      </c>
      <c r="Q254" s="51">
        <v>176.53</v>
      </c>
      <c r="R254" s="52" t="s">
        <v>50</v>
      </c>
      <c r="S254" s="90" t="s">
        <v>67</v>
      </c>
      <c r="T254" s="117" t="s">
        <v>199</v>
      </c>
      <c r="U254" s="118"/>
      <c r="V254" s="53"/>
      <c r="W254" s="54"/>
      <c r="AF254" s="56"/>
    </row>
    <row r="255" spans="2:32" s="55" customFormat="1" ht="51" customHeight="1">
      <c r="B255" s="92">
        <v>20</v>
      </c>
      <c r="C255" s="42" t="s">
        <v>99</v>
      </c>
      <c r="D255" s="43">
        <v>107371847</v>
      </c>
      <c r="E255" s="44" t="s">
        <v>70</v>
      </c>
      <c r="F255" s="44" t="s">
        <v>63</v>
      </c>
      <c r="G255" s="112" t="s">
        <v>62</v>
      </c>
      <c r="H255" s="108" t="s">
        <v>99</v>
      </c>
      <c r="I255" s="89">
        <v>44620</v>
      </c>
      <c r="J255" s="47" t="s">
        <v>49</v>
      </c>
      <c r="K255" s="48" t="s">
        <v>119</v>
      </c>
      <c r="L255" s="89">
        <v>44617</v>
      </c>
      <c r="M255" s="49">
        <v>4503.26</v>
      </c>
      <c r="N255" s="91">
        <v>0</v>
      </c>
      <c r="O255" s="49">
        <f t="shared" ref="O255:O258" si="108">IF(M255="","",M255*(1+N255))</f>
        <v>4503.26</v>
      </c>
      <c r="P255" s="50">
        <f t="shared" ref="P255:P256" si="109">+Q255/O255</f>
        <v>0.14736879505069658</v>
      </c>
      <c r="Q255" s="51">
        <v>663.64</v>
      </c>
      <c r="R255" s="52" t="s">
        <v>50</v>
      </c>
      <c r="S255" s="90" t="s">
        <v>67</v>
      </c>
      <c r="T255" s="117" t="s">
        <v>199</v>
      </c>
      <c r="U255" s="118"/>
      <c r="V255" s="93"/>
      <c r="W255" s="94"/>
      <c r="AF255" s="95"/>
    </row>
    <row r="256" spans="2:32" s="55" customFormat="1" ht="51" customHeight="1">
      <c r="B256" s="92">
        <v>20</v>
      </c>
      <c r="C256" s="42" t="s">
        <v>99</v>
      </c>
      <c r="D256" s="43">
        <v>232292663</v>
      </c>
      <c r="E256" s="44" t="s">
        <v>75</v>
      </c>
      <c r="F256" s="44" t="s">
        <v>63</v>
      </c>
      <c r="G256" s="112" t="s">
        <v>62</v>
      </c>
      <c r="H256" s="108" t="s">
        <v>99</v>
      </c>
      <c r="I256" s="89">
        <v>44620</v>
      </c>
      <c r="J256" s="47" t="s">
        <v>49</v>
      </c>
      <c r="K256" s="48" t="s">
        <v>119</v>
      </c>
      <c r="L256" s="89">
        <v>44617</v>
      </c>
      <c r="M256" s="49">
        <v>2269.65</v>
      </c>
      <c r="N256" s="91">
        <v>0</v>
      </c>
      <c r="O256" s="49">
        <f t="shared" si="108"/>
        <v>2269.65</v>
      </c>
      <c r="P256" s="50">
        <f t="shared" si="109"/>
        <v>0.32142841407265432</v>
      </c>
      <c r="Q256" s="51">
        <v>729.53</v>
      </c>
      <c r="R256" s="52" t="s">
        <v>50</v>
      </c>
      <c r="S256" s="90" t="s">
        <v>67</v>
      </c>
      <c r="T256" s="117" t="s">
        <v>199</v>
      </c>
      <c r="U256" s="118"/>
      <c r="V256" s="53"/>
      <c r="W256" s="54"/>
      <c r="AF256" s="56"/>
    </row>
    <row r="257" spans="2:32" s="55" customFormat="1" ht="51" customHeight="1">
      <c r="B257" s="92">
        <v>35</v>
      </c>
      <c r="C257" s="42" t="s">
        <v>99</v>
      </c>
      <c r="D257" s="43">
        <v>176885943</v>
      </c>
      <c r="E257" s="44" t="s">
        <v>77</v>
      </c>
      <c r="F257" s="44" t="s">
        <v>63</v>
      </c>
      <c r="G257" s="112" t="s">
        <v>62</v>
      </c>
      <c r="H257" s="108" t="s">
        <v>99</v>
      </c>
      <c r="I257" s="89">
        <v>44620</v>
      </c>
      <c r="J257" s="47" t="s">
        <v>49</v>
      </c>
      <c r="K257" s="48" t="s">
        <v>119</v>
      </c>
      <c r="L257" s="89">
        <v>44617</v>
      </c>
      <c r="M257" s="49">
        <v>895.65</v>
      </c>
      <c r="N257" s="91">
        <v>0</v>
      </c>
      <c r="O257" s="49">
        <f t="shared" si="108"/>
        <v>895.65</v>
      </c>
      <c r="P257" s="50">
        <f>+Q257/O257</f>
        <v>0.50000558253782168</v>
      </c>
      <c r="Q257" s="51">
        <v>447.83</v>
      </c>
      <c r="R257" s="52" t="s">
        <v>50</v>
      </c>
      <c r="S257" s="90" t="s">
        <v>67</v>
      </c>
      <c r="T257" s="117" t="s">
        <v>199</v>
      </c>
      <c r="U257" s="118"/>
      <c r="V257" s="93"/>
      <c r="W257" s="94"/>
      <c r="AF257" s="95"/>
    </row>
    <row r="258" spans="2:32" s="55" customFormat="1" ht="51" customHeight="1">
      <c r="B258" s="92">
        <v>39</v>
      </c>
      <c r="C258" s="42" t="s">
        <v>99</v>
      </c>
      <c r="D258" s="43">
        <v>194730824</v>
      </c>
      <c r="E258" s="44" t="s">
        <v>72</v>
      </c>
      <c r="F258" s="44" t="s">
        <v>63</v>
      </c>
      <c r="G258" s="112" t="s">
        <v>62</v>
      </c>
      <c r="H258" s="108" t="s">
        <v>99</v>
      </c>
      <c r="I258" s="89">
        <v>44620</v>
      </c>
      <c r="J258" s="47" t="s">
        <v>49</v>
      </c>
      <c r="K258" s="48" t="s">
        <v>119</v>
      </c>
      <c r="L258" s="89">
        <v>44617</v>
      </c>
      <c r="M258" s="49">
        <v>3469.45</v>
      </c>
      <c r="N258" s="91">
        <v>0</v>
      </c>
      <c r="O258" s="49">
        <f t="shared" si="108"/>
        <v>3469.45</v>
      </c>
      <c r="P258" s="50">
        <f t="shared" ref="P258" si="110">+Q258/O258</f>
        <v>0.15789534364236404</v>
      </c>
      <c r="Q258" s="51">
        <v>547.80999999999995</v>
      </c>
      <c r="R258" s="52" t="s">
        <v>50</v>
      </c>
      <c r="S258" s="90" t="s">
        <v>67</v>
      </c>
      <c r="T258" s="117" t="s">
        <v>199</v>
      </c>
      <c r="U258" s="118"/>
      <c r="V258" s="93"/>
      <c r="W258" s="94"/>
      <c r="AF258" s="95"/>
    </row>
    <row r="259" spans="2:32" s="55" customFormat="1" ht="51" customHeight="1">
      <c r="B259" s="92">
        <v>45</v>
      </c>
      <c r="C259" s="42" t="s">
        <v>99</v>
      </c>
      <c r="D259" s="43">
        <v>176885943</v>
      </c>
      <c r="E259" s="44" t="s">
        <v>77</v>
      </c>
      <c r="F259" s="44" t="s">
        <v>63</v>
      </c>
      <c r="G259" s="112" t="s">
        <v>62</v>
      </c>
      <c r="H259" s="108" t="s">
        <v>99</v>
      </c>
      <c r="I259" s="89">
        <v>44620</v>
      </c>
      <c r="J259" s="47" t="s">
        <v>49</v>
      </c>
      <c r="K259" s="48" t="s">
        <v>119</v>
      </c>
      <c r="L259" s="89">
        <v>44617</v>
      </c>
      <c r="M259" s="49">
        <v>895.65</v>
      </c>
      <c r="N259" s="91">
        <v>0</v>
      </c>
      <c r="O259" s="49">
        <f t="shared" ref="O259:O260" si="111">IF(M259="","",M259*(1+N259))</f>
        <v>895.65</v>
      </c>
      <c r="P259" s="50">
        <f>+Q259/O259</f>
        <v>0.50000558253782168</v>
      </c>
      <c r="Q259" s="51">
        <v>447.83</v>
      </c>
      <c r="R259" s="52" t="s">
        <v>50</v>
      </c>
      <c r="S259" s="90" t="s">
        <v>67</v>
      </c>
      <c r="T259" s="117" t="s">
        <v>199</v>
      </c>
      <c r="U259" s="118"/>
      <c r="V259" s="93"/>
      <c r="W259" s="94"/>
      <c r="AF259" s="95"/>
    </row>
    <row r="260" spans="2:32" s="55" customFormat="1" ht="51" customHeight="1">
      <c r="B260" s="92">
        <v>46</v>
      </c>
      <c r="C260" s="42" t="s">
        <v>99</v>
      </c>
      <c r="D260" s="43">
        <v>130588776</v>
      </c>
      <c r="E260" s="44" t="s">
        <v>76</v>
      </c>
      <c r="F260" s="44" t="s">
        <v>63</v>
      </c>
      <c r="G260" s="112" t="s">
        <v>62</v>
      </c>
      <c r="H260" s="108" t="s">
        <v>99</v>
      </c>
      <c r="I260" s="89">
        <v>44620</v>
      </c>
      <c r="J260" s="47" t="s">
        <v>49</v>
      </c>
      <c r="K260" s="48" t="s">
        <v>119</v>
      </c>
      <c r="L260" s="89">
        <v>44617</v>
      </c>
      <c r="M260" s="49">
        <v>3500.39</v>
      </c>
      <c r="N260" s="91">
        <v>0</v>
      </c>
      <c r="O260" s="49">
        <f t="shared" si="111"/>
        <v>3500.39</v>
      </c>
      <c r="P260" s="50">
        <f>+Q260/O260</f>
        <v>5.2631278228997339E-2</v>
      </c>
      <c r="Q260" s="51">
        <v>184.23</v>
      </c>
      <c r="R260" s="52" t="s">
        <v>50</v>
      </c>
      <c r="S260" s="90" t="s">
        <v>67</v>
      </c>
      <c r="T260" s="117" t="s">
        <v>199</v>
      </c>
      <c r="U260" s="118"/>
      <c r="V260" s="93"/>
      <c r="W260" s="94"/>
      <c r="AF260" s="95"/>
    </row>
    <row r="261" spans="2:32" s="55" customFormat="1" ht="51" customHeight="1">
      <c r="B261" s="92">
        <v>46</v>
      </c>
      <c r="C261" s="42" t="s">
        <v>99</v>
      </c>
      <c r="D261" s="43">
        <v>194730824</v>
      </c>
      <c r="E261" s="44" t="s">
        <v>72</v>
      </c>
      <c r="F261" s="44" t="s">
        <v>63</v>
      </c>
      <c r="G261" s="112" t="s">
        <v>62</v>
      </c>
      <c r="H261" s="108" t="s">
        <v>99</v>
      </c>
      <c r="I261" s="89">
        <v>44620</v>
      </c>
      <c r="J261" s="47" t="s">
        <v>49</v>
      </c>
      <c r="K261" s="48" t="s">
        <v>119</v>
      </c>
      <c r="L261" s="89">
        <v>44617</v>
      </c>
      <c r="M261" s="49">
        <v>3469.45</v>
      </c>
      <c r="N261" s="91">
        <v>0</v>
      </c>
      <c r="O261" s="49">
        <f t="shared" ref="O261:O264" si="112">IF(M261="","",M261*(1+N261))</f>
        <v>3469.45</v>
      </c>
      <c r="P261" s="50">
        <f t="shared" ref="P261" si="113">+Q261/O261</f>
        <v>5.2630820447044924E-2</v>
      </c>
      <c r="Q261" s="51">
        <v>182.6</v>
      </c>
      <c r="R261" s="52" t="s">
        <v>50</v>
      </c>
      <c r="S261" s="90" t="s">
        <v>67</v>
      </c>
      <c r="T261" s="117" t="s">
        <v>199</v>
      </c>
      <c r="U261" s="118"/>
      <c r="V261" s="93"/>
      <c r="W261" s="94"/>
      <c r="AF261" s="95"/>
    </row>
    <row r="262" spans="2:32" s="55" customFormat="1" ht="51" customHeight="1">
      <c r="B262" s="92">
        <v>47</v>
      </c>
      <c r="C262" s="42" t="s">
        <v>99</v>
      </c>
      <c r="D262" s="43">
        <v>130588776</v>
      </c>
      <c r="E262" s="44" t="s">
        <v>76</v>
      </c>
      <c r="F262" s="44" t="s">
        <v>63</v>
      </c>
      <c r="G262" s="112" t="s">
        <v>62</v>
      </c>
      <c r="H262" s="108" t="s">
        <v>99</v>
      </c>
      <c r="I262" s="89">
        <v>44620</v>
      </c>
      <c r="J262" s="47" t="s">
        <v>49</v>
      </c>
      <c r="K262" s="48" t="s">
        <v>119</v>
      </c>
      <c r="L262" s="89">
        <v>44617</v>
      </c>
      <c r="M262" s="49">
        <v>3500.39</v>
      </c>
      <c r="N262" s="91">
        <v>0</v>
      </c>
      <c r="O262" s="49">
        <f t="shared" si="112"/>
        <v>3500.39</v>
      </c>
      <c r="P262" s="50">
        <f>+Q262/O262</f>
        <v>2.6317067526761308E-2</v>
      </c>
      <c r="Q262" s="51">
        <v>92.12</v>
      </c>
      <c r="R262" s="52" t="s">
        <v>50</v>
      </c>
      <c r="S262" s="90" t="s">
        <v>67</v>
      </c>
      <c r="T262" s="117" t="s">
        <v>199</v>
      </c>
      <c r="U262" s="118"/>
      <c r="V262" s="93"/>
      <c r="W262" s="94"/>
      <c r="AF262" s="95"/>
    </row>
    <row r="263" spans="2:32" s="55" customFormat="1" ht="51" customHeight="1">
      <c r="B263" s="92">
        <v>61</v>
      </c>
      <c r="C263" s="42" t="s">
        <v>99</v>
      </c>
      <c r="D263" s="43">
        <v>194730824</v>
      </c>
      <c r="E263" s="44" t="s">
        <v>72</v>
      </c>
      <c r="F263" s="44" t="s">
        <v>63</v>
      </c>
      <c r="G263" s="112" t="s">
        <v>62</v>
      </c>
      <c r="H263" s="108" t="s">
        <v>99</v>
      </c>
      <c r="I263" s="89">
        <v>44620</v>
      </c>
      <c r="J263" s="47" t="s">
        <v>49</v>
      </c>
      <c r="K263" s="48" t="s">
        <v>119</v>
      </c>
      <c r="L263" s="89">
        <v>44617</v>
      </c>
      <c r="M263" s="49">
        <v>3469.45</v>
      </c>
      <c r="N263" s="91">
        <v>0</v>
      </c>
      <c r="O263" s="49">
        <f t="shared" si="112"/>
        <v>3469.45</v>
      </c>
      <c r="P263" s="50">
        <f t="shared" ref="P263:P264" si="114">+Q263/O263</f>
        <v>5.2630820447044924E-2</v>
      </c>
      <c r="Q263" s="51">
        <v>182.6</v>
      </c>
      <c r="R263" s="52" t="s">
        <v>50</v>
      </c>
      <c r="S263" s="90" t="s">
        <v>67</v>
      </c>
      <c r="T263" s="117" t="s">
        <v>199</v>
      </c>
      <c r="U263" s="118"/>
      <c r="V263" s="93"/>
      <c r="W263" s="94"/>
      <c r="AF263" s="95"/>
    </row>
    <row r="264" spans="2:32" s="55" customFormat="1" ht="51" customHeight="1">
      <c r="B264" s="92">
        <v>61</v>
      </c>
      <c r="C264" s="42" t="s">
        <v>99</v>
      </c>
      <c r="D264" s="43">
        <v>232292663</v>
      </c>
      <c r="E264" s="44" t="s">
        <v>75</v>
      </c>
      <c r="F264" s="44" t="s">
        <v>63</v>
      </c>
      <c r="G264" s="112" t="s">
        <v>62</v>
      </c>
      <c r="H264" s="108" t="s">
        <v>99</v>
      </c>
      <c r="I264" s="89">
        <v>44620</v>
      </c>
      <c r="J264" s="47" t="s">
        <v>49</v>
      </c>
      <c r="K264" s="48" t="s">
        <v>119</v>
      </c>
      <c r="L264" s="89">
        <v>44617</v>
      </c>
      <c r="M264" s="49">
        <v>2269.65</v>
      </c>
      <c r="N264" s="91">
        <v>0</v>
      </c>
      <c r="O264" s="49">
        <f t="shared" si="112"/>
        <v>2269.65</v>
      </c>
      <c r="P264" s="50">
        <f t="shared" si="114"/>
        <v>3.5714757782036879E-2</v>
      </c>
      <c r="Q264" s="51">
        <v>81.06</v>
      </c>
      <c r="R264" s="52" t="s">
        <v>50</v>
      </c>
      <c r="S264" s="90" t="s">
        <v>67</v>
      </c>
      <c r="T264" s="117" t="s">
        <v>199</v>
      </c>
      <c r="U264" s="118"/>
      <c r="V264" s="53"/>
      <c r="W264" s="54"/>
      <c r="AF264" s="56"/>
    </row>
    <row r="265" spans="2:32" s="55" customFormat="1" ht="51" customHeight="1">
      <c r="B265" s="92">
        <v>62</v>
      </c>
      <c r="C265" s="42" t="s">
        <v>99</v>
      </c>
      <c r="D265" s="43">
        <v>232292663</v>
      </c>
      <c r="E265" s="44" t="s">
        <v>75</v>
      </c>
      <c r="F265" s="44" t="s">
        <v>63</v>
      </c>
      <c r="G265" s="112" t="s">
        <v>62</v>
      </c>
      <c r="H265" s="108" t="s">
        <v>99</v>
      </c>
      <c r="I265" s="89">
        <v>44620</v>
      </c>
      <c r="J265" s="47" t="s">
        <v>49</v>
      </c>
      <c r="K265" s="48" t="s">
        <v>119</v>
      </c>
      <c r="L265" s="89">
        <v>44617</v>
      </c>
      <c r="M265" s="49">
        <v>2269.65</v>
      </c>
      <c r="N265" s="91">
        <v>0</v>
      </c>
      <c r="O265" s="49">
        <f t="shared" ref="O265:O272" si="115">IF(M265="","",M265*(1+N265))</f>
        <v>2269.65</v>
      </c>
      <c r="P265" s="50">
        <f t="shared" ref="P265:P272" si="116">+Q265/O265</f>
        <v>5.7140968871852486E-2</v>
      </c>
      <c r="Q265" s="51">
        <v>129.69</v>
      </c>
      <c r="R265" s="52" t="s">
        <v>50</v>
      </c>
      <c r="S265" s="90" t="s">
        <v>67</v>
      </c>
      <c r="T265" s="117" t="s">
        <v>199</v>
      </c>
      <c r="U265" s="118"/>
      <c r="V265" s="53"/>
      <c r="W265" s="54"/>
      <c r="AF265" s="56"/>
    </row>
    <row r="266" spans="2:32" s="55" customFormat="1" ht="51" customHeight="1">
      <c r="B266" s="92">
        <v>63</v>
      </c>
      <c r="C266" s="42" t="s">
        <v>99</v>
      </c>
      <c r="D266" s="43">
        <v>194730824</v>
      </c>
      <c r="E266" s="44" t="s">
        <v>72</v>
      </c>
      <c r="F266" s="44" t="s">
        <v>63</v>
      </c>
      <c r="G266" s="112" t="s">
        <v>62</v>
      </c>
      <c r="H266" s="108" t="s">
        <v>99</v>
      </c>
      <c r="I266" s="89">
        <v>44620</v>
      </c>
      <c r="J266" s="47" t="s">
        <v>49</v>
      </c>
      <c r="K266" s="48" t="s">
        <v>119</v>
      </c>
      <c r="L266" s="89">
        <v>44617</v>
      </c>
      <c r="M266" s="49">
        <v>3469.45</v>
      </c>
      <c r="N266" s="91">
        <v>0</v>
      </c>
      <c r="O266" s="49">
        <f t="shared" si="115"/>
        <v>3469.45</v>
      </c>
      <c r="P266" s="50">
        <f t="shared" si="116"/>
        <v>5.2630820447044924E-2</v>
      </c>
      <c r="Q266" s="51">
        <v>182.6</v>
      </c>
      <c r="R266" s="52" t="s">
        <v>50</v>
      </c>
      <c r="S266" s="90" t="s">
        <v>67</v>
      </c>
      <c r="T266" s="117" t="s">
        <v>199</v>
      </c>
      <c r="U266" s="118"/>
      <c r="V266" s="93"/>
      <c r="W266" s="94"/>
      <c r="AF266" s="95"/>
    </row>
    <row r="267" spans="2:32" s="55" customFormat="1" ht="51" customHeight="1">
      <c r="B267" s="92">
        <v>65</v>
      </c>
      <c r="C267" s="42" t="s">
        <v>99</v>
      </c>
      <c r="D267" s="43">
        <v>194730824</v>
      </c>
      <c r="E267" s="44" t="s">
        <v>72</v>
      </c>
      <c r="F267" s="44" t="s">
        <v>63</v>
      </c>
      <c r="G267" s="112" t="s">
        <v>62</v>
      </c>
      <c r="H267" s="108" t="s">
        <v>99</v>
      </c>
      <c r="I267" s="89">
        <v>44620</v>
      </c>
      <c r="J267" s="47" t="s">
        <v>49</v>
      </c>
      <c r="K267" s="48" t="s">
        <v>119</v>
      </c>
      <c r="L267" s="89">
        <v>44617</v>
      </c>
      <c r="M267" s="49">
        <v>3469.45</v>
      </c>
      <c r="N267" s="91">
        <v>0</v>
      </c>
      <c r="O267" s="49">
        <f t="shared" si="115"/>
        <v>3469.45</v>
      </c>
      <c r="P267" s="50">
        <f t="shared" si="116"/>
        <v>5.2630820447044924E-2</v>
      </c>
      <c r="Q267" s="51">
        <v>182.6</v>
      </c>
      <c r="R267" s="52" t="s">
        <v>50</v>
      </c>
      <c r="S267" s="90" t="s">
        <v>67</v>
      </c>
      <c r="T267" s="117" t="s">
        <v>199</v>
      </c>
      <c r="U267" s="118"/>
      <c r="V267" s="93"/>
      <c r="W267" s="94"/>
      <c r="AF267" s="95"/>
    </row>
    <row r="268" spans="2:32" s="55" customFormat="1" ht="51" customHeight="1">
      <c r="B268" s="92">
        <v>65</v>
      </c>
      <c r="C268" s="42" t="s">
        <v>99</v>
      </c>
      <c r="D268" s="43">
        <v>232292663</v>
      </c>
      <c r="E268" s="44" t="s">
        <v>75</v>
      </c>
      <c r="F268" s="44" t="s">
        <v>63</v>
      </c>
      <c r="G268" s="112" t="s">
        <v>62</v>
      </c>
      <c r="H268" s="108" t="s">
        <v>99</v>
      </c>
      <c r="I268" s="89">
        <v>44620</v>
      </c>
      <c r="J268" s="47" t="s">
        <v>49</v>
      </c>
      <c r="K268" s="48" t="s">
        <v>119</v>
      </c>
      <c r="L268" s="89">
        <v>44617</v>
      </c>
      <c r="M268" s="49">
        <v>2269.65</v>
      </c>
      <c r="N268" s="91">
        <v>0</v>
      </c>
      <c r="O268" s="49">
        <f t="shared" si="115"/>
        <v>2269.65</v>
      </c>
      <c r="P268" s="50">
        <f t="shared" si="116"/>
        <v>7.1429515564073759E-2</v>
      </c>
      <c r="Q268" s="51">
        <v>162.12</v>
      </c>
      <c r="R268" s="52" t="s">
        <v>50</v>
      </c>
      <c r="S268" s="90" t="s">
        <v>67</v>
      </c>
      <c r="T268" s="117" t="s">
        <v>199</v>
      </c>
      <c r="U268" s="118"/>
      <c r="V268" s="53"/>
      <c r="W268" s="54"/>
      <c r="AF268" s="56"/>
    </row>
    <row r="269" spans="2:32" s="55" customFormat="1" ht="51" customHeight="1">
      <c r="B269" s="92">
        <v>72</v>
      </c>
      <c r="C269" s="42" t="s">
        <v>99</v>
      </c>
      <c r="D269" s="43">
        <v>194730824</v>
      </c>
      <c r="E269" s="44" t="s">
        <v>72</v>
      </c>
      <c r="F269" s="44" t="s">
        <v>63</v>
      </c>
      <c r="G269" s="112" t="s">
        <v>62</v>
      </c>
      <c r="H269" s="108" t="s">
        <v>99</v>
      </c>
      <c r="I269" s="89">
        <v>44620</v>
      </c>
      <c r="J269" s="47" t="s">
        <v>49</v>
      </c>
      <c r="K269" s="48" t="s">
        <v>119</v>
      </c>
      <c r="L269" s="89">
        <v>44617</v>
      </c>
      <c r="M269" s="49">
        <v>3469.45</v>
      </c>
      <c r="N269" s="91">
        <v>0</v>
      </c>
      <c r="O269" s="49">
        <f t="shared" ref="O269:O270" si="117">IF(M269="","",M269*(1+N269))</f>
        <v>3469.45</v>
      </c>
      <c r="P269" s="50">
        <f t="shared" ref="P269:P270" si="118">+Q269/O269</f>
        <v>0.10526452319531915</v>
      </c>
      <c r="Q269" s="51">
        <v>365.21</v>
      </c>
      <c r="R269" s="52" t="s">
        <v>50</v>
      </c>
      <c r="S269" s="90" t="s">
        <v>67</v>
      </c>
      <c r="T269" s="117" t="s">
        <v>199</v>
      </c>
      <c r="U269" s="118"/>
      <c r="V269" s="93"/>
      <c r="W269" s="94"/>
      <c r="AF269" s="95"/>
    </row>
    <row r="270" spans="2:32" s="55" customFormat="1" ht="51" customHeight="1">
      <c r="B270" s="92">
        <v>72</v>
      </c>
      <c r="C270" s="42" t="s">
        <v>99</v>
      </c>
      <c r="D270" s="43">
        <v>188314407</v>
      </c>
      <c r="E270" s="44" t="s">
        <v>69</v>
      </c>
      <c r="F270" s="44" t="s">
        <v>63</v>
      </c>
      <c r="G270" s="112" t="s">
        <v>62</v>
      </c>
      <c r="H270" s="108" t="s">
        <v>99</v>
      </c>
      <c r="I270" s="89">
        <v>44620</v>
      </c>
      <c r="J270" s="47" t="s">
        <v>49</v>
      </c>
      <c r="K270" s="48" t="s">
        <v>119</v>
      </c>
      <c r="L270" s="89">
        <v>44617</v>
      </c>
      <c r="M270" s="49">
        <v>4503.26</v>
      </c>
      <c r="N270" s="91">
        <v>0</v>
      </c>
      <c r="O270" s="49">
        <f t="shared" si="117"/>
        <v>4503.26</v>
      </c>
      <c r="P270" s="50">
        <f t="shared" si="118"/>
        <v>0.15000022206135111</v>
      </c>
      <c r="Q270" s="51">
        <v>675.49</v>
      </c>
      <c r="R270" s="52" t="s">
        <v>50</v>
      </c>
      <c r="S270" s="90" t="s">
        <v>67</v>
      </c>
      <c r="T270" s="117" t="s">
        <v>199</v>
      </c>
      <c r="U270" s="118"/>
      <c r="V270" s="93"/>
      <c r="W270" s="94"/>
      <c r="AF270" s="95"/>
    </row>
    <row r="271" spans="2:32" s="55" customFormat="1" ht="51" customHeight="1">
      <c r="B271" s="92">
        <v>77</v>
      </c>
      <c r="C271" s="42" t="s">
        <v>99</v>
      </c>
      <c r="D271" s="43">
        <v>148590837</v>
      </c>
      <c r="E271" s="44" t="s">
        <v>90</v>
      </c>
      <c r="F271" s="44" t="s">
        <v>63</v>
      </c>
      <c r="G271" s="112" t="s">
        <v>62</v>
      </c>
      <c r="H271" s="108" t="s">
        <v>99</v>
      </c>
      <c r="I271" s="89">
        <v>44620</v>
      </c>
      <c r="J271" s="47" t="s">
        <v>49</v>
      </c>
      <c r="K271" s="48" t="s">
        <v>119</v>
      </c>
      <c r="L271" s="89">
        <v>44617</v>
      </c>
      <c r="M271" s="49">
        <v>2835.47</v>
      </c>
      <c r="N271" s="107">
        <v>0</v>
      </c>
      <c r="O271" s="49">
        <f t="shared" si="115"/>
        <v>2835.47</v>
      </c>
      <c r="P271" s="50">
        <f t="shared" si="116"/>
        <v>4.3477800858411485E-2</v>
      </c>
      <c r="Q271" s="51">
        <v>123.28</v>
      </c>
      <c r="R271" s="52" t="s">
        <v>50</v>
      </c>
      <c r="S271" s="90" t="s">
        <v>67</v>
      </c>
      <c r="T271" s="117" t="s">
        <v>199</v>
      </c>
      <c r="U271" s="118"/>
      <c r="V271" s="53"/>
      <c r="W271" s="54"/>
      <c r="AF271" s="56"/>
    </row>
    <row r="272" spans="2:32" s="55" customFormat="1" ht="51" customHeight="1">
      <c r="B272" s="92">
        <v>77</v>
      </c>
      <c r="C272" s="42" t="s">
        <v>99</v>
      </c>
      <c r="D272" s="43">
        <v>107371847</v>
      </c>
      <c r="E272" s="44" t="s">
        <v>70</v>
      </c>
      <c r="F272" s="44" t="s">
        <v>63</v>
      </c>
      <c r="G272" s="112" t="s">
        <v>62</v>
      </c>
      <c r="H272" s="108" t="s">
        <v>99</v>
      </c>
      <c r="I272" s="89">
        <v>44620</v>
      </c>
      <c r="J272" s="47" t="s">
        <v>49</v>
      </c>
      <c r="K272" s="48" t="s">
        <v>119</v>
      </c>
      <c r="L272" s="89">
        <v>44617</v>
      </c>
      <c r="M272" s="49">
        <v>4503.26</v>
      </c>
      <c r="N272" s="91">
        <v>0</v>
      </c>
      <c r="O272" s="49">
        <f t="shared" si="115"/>
        <v>4503.26</v>
      </c>
      <c r="P272" s="50">
        <f t="shared" si="116"/>
        <v>2.6316490720056138E-2</v>
      </c>
      <c r="Q272" s="51">
        <v>118.51</v>
      </c>
      <c r="R272" s="52" t="s">
        <v>50</v>
      </c>
      <c r="S272" s="90" t="s">
        <v>67</v>
      </c>
      <c r="T272" s="117" t="s">
        <v>199</v>
      </c>
      <c r="U272" s="118"/>
      <c r="V272" s="53"/>
      <c r="W272" s="54"/>
      <c r="AF272" s="56"/>
    </row>
    <row r="273" spans="2:32" s="55" customFormat="1" ht="51" customHeight="1">
      <c r="B273" s="92">
        <v>77</v>
      </c>
      <c r="C273" s="42" t="s">
        <v>99</v>
      </c>
      <c r="D273" s="43">
        <v>232292663</v>
      </c>
      <c r="E273" s="44" t="s">
        <v>75</v>
      </c>
      <c r="F273" s="44" t="s">
        <v>63</v>
      </c>
      <c r="G273" s="112" t="s">
        <v>62</v>
      </c>
      <c r="H273" s="108" t="s">
        <v>99</v>
      </c>
      <c r="I273" s="89">
        <v>44620</v>
      </c>
      <c r="J273" s="47" t="s">
        <v>49</v>
      </c>
      <c r="K273" s="48" t="s">
        <v>119</v>
      </c>
      <c r="L273" s="89">
        <v>44617</v>
      </c>
      <c r="M273" s="49">
        <v>2269.65</v>
      </c>
      <c r="N273" s="91">
        <v>0</v>
      </c>
      <c r="O273" s="49">
        <f t="shared" ref="O273:O274" si="119">IF(M273="","",M273*(1+N273))</f>
        <v>2269.65</v>
      </c>
      <c r="P273" s="50">
        <f t="shared" ref="P273:P274" si="120">+Q273/O273</f>
        <v>4.9998898508580615E-2</v>
      </c>
      <c r="Q273" s="51">
        <v>113.48</v>
      </c>
      <c r="R273" s="52" t="s">
        <v>50</v>
      </c>
      <c r="S273" s="90" t="s">
        <v>67</v>
      </c>
      <c r="T273" s="117" t="s">
        <v>199</v>
      </c>
      <c r="U273" s="118"/>
      <c r="V273" s="53"/>
      <c r="W273" s="54"/>
      <c r="AF273" s="56"/>
    </row>
    <row r="274" spans="2:32" s="55" customFormat="1" ht="51" customHeight="1">
      <c r="B274" s="92">
        <v>72</v>
      </c>
      <c r="C274" s="42" t="s">
        <v>251</v>
      </c>
      <c r="D274" s="43">
        <v>188314407</v>
      </c>
      <c r="E274" s="44" t="s">
        <v>69</v>
      </c>
      <c r="F274" s="44" t="s">
        <v>80</v>
      </c>
      <c r="G274" s="112" t="s">
        <v>81</v>
      </c>
      <c r="H274" s="108" t="s">
        <v>251</v>
      </c>
      <c r="I274" s="89">
        <v>44592</v>
      </c>
      <c r="J274" s="47" t="s">
        <v>49</v>
      </c>
      <c r="K274" s="42" t="s">
        <v>251</v>
      </c>
      <c r="L274" s="89">
        <v>44600</v>
      </c>
      <c r="M274" s="49">
        <v>26.5</v>
      </c>
      <c r="N274" s="91">
        <v>0</v>
      </c>
      <c r="O274" s="49">
        <f t="shared" si="119"/>
        <v>26.5</v>
      </c>
      <c r="P274" s="50">
        <f t="shared" si="120"/>
        <v>1</v>
      </c>
      <c r="Q274" s="51">
        <v>26.5</v>
      </c>
      <c r="R274" s="52" t="s">
        <v>79</v>
      </c>
      <c r="S274" s="90" t="s">
        <v>67</v>
      </c>
      <c r="T274" s="117" t="s">
        <v>200</v>
      </c>
      <c r="U274" s="118"/>
      <c r="V274" s="93"/>
      <c r="W274" s="94"/>
      <c r="AF274" s="95"/>
    </row>
    <row r="275" spans="2:32" s="55" customFormat="1" ht="51" customHeight="1">
      <c r="B275" s="92">
        <v>72</v>
      </c>
      <c r="C275" s="42" t="s">
        <v>277</v>
      </c>
      <c r="D275" s="43">
        <v>188314407</v>
      </c>
      <c r="E275" s="44" t="s">
        <v>69</v>
      </c>
      <c r="F275" s="44" t="s">
        <v>80</v>
      </c>
      <c r="G275" s="45" t="s">
        <v>81</v>
      </c>
      <c r="H275" s="46" t="s">
        <v>277</v>
      </c>
      <c r="I275" s="89">
        <v>44620</v>
      </c>
      <c r="J275" s="47" t="s">
        <v>49</v>
      </c>
      <c r="K275" s="42" t="s">
        <v>277</v>
      </c>
      <c r="L275" s="89">
        <v>44634</v>
      </c>
      <c r="M275" s="49">
        <v>62.25</v>
      </c>
      <c r="N275" s="91">
        <v>0</v>
      </c>
      <c r="O275" s="49">
        <f t="shared" ref="O275:O283" si="121">IF(M275="","",M275*(1+N275))</f>
        <v>62.25</v>
      </c>
      <c r="P275" s="50">
        <f t="shared" ref="P275:P282" si="122">+Q275/O275</f>
        <v>1</v>
      </c>
      <c r="Q275" s="51">
        <v>62.25</v>
      </c>
      <c r="R275" s="52" t="s">
        <v>79</v>
      </c>
      <c r="S275" s="90" t="s">
        <v>67</v>
      </c>
      <c r="T275" s="117" t="s">
        <v>201</v>
      </c>
      <c r="U275" s="118"/>
      <c r="V275" s="53"/>
      <c r="W275" s="54"/>
      <c r="AF275" s="56"/>
    </row>
    <row r="276" spans="2:32" s="55" customFormat="1" ht="51" customHeight="1">
      <c r="B276" s="92">
        <v>72</v>
      </c>
      <c r="C276" s="42" t="s">
        <v>278</v>
      </c>
      <c r="D276" s="43">
        <v>194730824</v>
      </c>
      <c r="E276" s="44" t="s">
        <v>72</v>
      </c>
      <c r="F276" s="44" t="s">
        <v>80</v>
      </c>
      <c r="G276" s="45" t="s">
        <v>81</v>
      </c>
      <c r="H276" s="46" t="s">
        <v>278</v>
      </c>
      <c r="I276" s="89">
        <v>44594</v>
      </c>
      <c r="J276" s="47" t="s">
        <v>49</v>
      </c>
      <c r="K276" s="42" t="s">
        <v>278</v>
      </c>
      <c r="L276" s="89">
        <v>44624</v>
      </c>
      <c r="M276" s="49">
        <v>34.81</v>
      </c>
      <c r="N276" s="91">
        <v>0</v>
      </c>
      <c r="O276" s="49">
        <f t="shared" si="121"/>
        <v>34.81</v>
      </c>
      <c r="P276" s="50">
        <f t="shared" si="122"/>
        <v>0.94283251939097956</v>
      </c>
      <c r="Q276" s="51">
        <v>32.82</v>
      </c>
      <c r="R276" s="52" t="s">
        <v>79</v>
      </c>
      <c r="S276" s="90" t="s">
        <v>67</v>
      </c>
      <c r="T276" s="117" t="s">
        <v>202</v>
      </c>
      <c r="U276" s="118"/>
      <c r="V276" s="53"/>
      <c r="W276" s="54"/>
      <c r="AF276" s="56"/>
    </row>
    <row r="277" spans="2:32" s="55" customFormat="1" ht="51" customHeight="1">
      <c r="B277" s="92">
        <v>72</v>
      </c>
      <c r="C277" s="42" t="s">
        <v>270</v>
      </c>
      <c r="D277" s="43">
        <v>500278725</v>
      </c>
      <c r="E277" s="44" t="s">
        <v>204</v>
      </c>
      <c r="F277" s="44" t="s">
        <v>225</v>
      </c>
      <c r="G277" s="45" t="s">
        <v>54</v>
      </c>
      <c r="H277" s="115" t="s">
        <v>203</v>
      </c>
      <c r="I277" s="89">
        <v>44572</v>
      </c>
      <c r="J277" s="47" t="s">
        <v>58</v>
      </c>
      <c r="K277" s="114" t="s">
        <v>209</v>
      </c>
      <c r="L277" s="89" t="s">
        <v>212</v>
      </c>
      <c r="M277" s="49">
        <v>153.35</v>
      </c>
      <c r="N277" s="91">
        <v>0</v>
      </c>
      <c r="O277" s="49">
        <f t="shared" si="121"/>
        <v>153.35</v>
      </c>
      <c r="P277" s="50">
        <f t="shared" si="122"/>
        <v>1</v>
      </c>
      <c r="Q277" s="51">
        <v>153.35</v>
      </c>
      <c r="R277" s="52" t="s">
        <v>79</v>
      </c>
      <c r="S277" s="90" t="s">
        <v>67</v>
      </c>
      <c r="T277" s="117" t="s">
        <v>206</v>
      </c>
      <c r="U277" s="118"/>
      <c r="V277" s="53"/>
      <c r="W277" s="54"/>
      <c r="AF277" s="56"/>
    </row>
    <row r="278" spans="2:32" s="55" customFormat="1" ht="51" customHeight="1">
      <c r="B278" s="92">
        <v>72</v>
      </c>
      <c r="C278" s="42" t="s">
        <v>269</v>
      </c>
      <c r="D278" s="43">
        <v>500278725</v>
      </c>
      <c r="E278" s="44" t="s">
        <v>204</v>
      </c>
      <c r="F278" s="44" t="s">
        <v>225</v>
      </c>
      <c r="G278" s="45" t="s">
        <v>54</v>
      </c>
      <c r="H278" s="115" t="s">
        <v>210</v>
      </c>
      <c r="I278" s="89">
        <v>44574</v>
      </c>
      <c r="J278" s="47" t="s">
        <v>49</v>
      </c>
      <c r="K278" s="114" t="s">
        <v>269</v>
      </c>
      <c r="L278" s="89">
        <v>44540</v>
      </c>
      <c r="M278" s="49">
        <v>20</v>
      </c>
      <c r="N278" s="91">
        <v>0</v>
      </c>
      <c r="O278" s="49">
        <f t="shared" si="121"/>
        <v>20</v>
      </c>
      <c r="P278" s="50">
        <f t="shared" si="122"/>
        <v>1</v>
      </c>
      <c r="Q278" s="51">
        <v>20</v>
      </c>
      <c r="R278" s="52" t="s">
        <v>79</v>
      </c>
      <c r="S278" s="90" t="s">
        <v>67</v>
      </c>
      <c r="T278" s="117" t="s">
        <v>206</v>
      </c>
      <c r="U278" s="118"/>
      <c r="V278" s="53"/>
      <c r="W278" s="54"/>
      <c r="AF278" s="56"/>
    </row>
    <row r="279" spans="2:32" s="55" customFormat="1" ht="51" customHeight="1">
      <c r="B279" s="92">
        <v>72</v>
      </c>
      <c r="C279" s="42" t="s">
        <v>271</v>
      </c>
      <c r="D279" s="43">
        <v>500278725</v>
      </c>
      <c r="E279" s="44" t="s">
        <v>204</v>
      </c>
      <c r="F279" s="44" t="s">
        <v>225</v>
      </c>
      <c r="G279" s="45" t="s">
        <v>54</v>
      </c>
      <c r="H279" s="115" t="s">
        <v>211</v>
      </c>
      <c r="I279" s="89">
        <v>44597</v>
      </c>
      <c r="J279" s="47" t="s">
        <v>58</v>
      </c>
      <c r="K279" s="114" t="s">
        <v>209</v>
      </c>
      <c r="L279" s="89" t="s">
        <v>108</v>
      </c>
      <c r="M279" s="49">
        <v>89.08</v>
      </c>
      <c r="N279" s="91">
        <v>0</v>
      </c>
      <c r="O279" s="49">
        <f t="shared" si="121"/>
        <v>89.08</v>
      </c>
      <c r="P279" s="50">
        <f t="shared" si="122"/>
        <v>1</v>
      </c>
      <c r="Q279" s="51">
        <v>89.08</v>
      </c>
      <c r="R279" s="52" t="s">
        <v>79</v>
      </c>
      <c r="S279" s="90" t="s">
        <v>67</v>
      </c>
      <c r="T279" s="117" t="s">
        <v>207</v>
      </c>
      <c r="U279" s="118"/>
      <c r="V279" s="53"/>
      <c r="W279" s="54"/>
      <c r="AF279" s="56"/>
    </row>
    <row r="280" spans="2:32" s="55" customFormat="1" ht="51" customHeight="1">
      <c r="B280" s="92">
        <v>72</v>
      </c>
      <c r="C280" s="42" t="s">
        <v>281</v>
      </c>
      <c r="D280" s="43">
        <v>514944820</v>
      </c>
      <c r="E280" s="44" t="s">
        <v>213</v>
      </c>
      <c r="F280" s="44" t="s">
        <v>214</v>
      </c>
      <c r="G280" s="45" t="s">
        <v>86</v>
      </c>
      <c r="H280" s="115" t="s">
        <v>215</v>
      </c>
      <c r="I280" s="89">
        <v>44592</v>
      </c>
      <c r="J280" s="47" t="s">
        <v>84</v>
      </c>
      <c r="K280" s="114" t="s">
        <v>281</v>
      </c>
      <c r="L280" s="89">
        <v>44641</v>
      </c>
      <c r="M280" s="49">
        <v>3.66</v>
      </c>
      <c r="N280" s="91">
        <v>0.06</v>
      </c>
      <c r="O280" s="49">
        <v>3.88</v>
      </c>
      <c r="P280" s="50">
        <f t="shared" si="122"/>
        <v>1</v>
      </c>
      <c r="Q280" s="51">
        <v>3.88</v>
      </c>
      <c r="R280" s="52" t="s">
        <v>79</v>
      </c>
      <c r="S280" s="90" t="s">
        <v>67</v>
      </c>
      <c r="T280" s="117" t="s">
        <v>208</v>
      </c>
      <c r="U280" s="118"/>
      <c r="V280" s="53"/>
      <c r="W280" s="54"/>
      <c r="AF280" s="56"/>
    </row>
    <row r="281" spans="2:32" s="55" customFormat="1" ht="51" customHeight="1">
      <c r="B281" s="92">
        <v>72</v>
      </c>
      <c r="C281" s="42" t="s">
        <v>276</v>
      </c>
      <c r="D281" s="43">
        <v>511096909</v>
      </c>
      <c r="E281" s="44" t="s">
        <v>219</v>
      </c>
      <c r="F281" s="44" t="s">
        <v>224</v>
      </c>
      <c r="G281" s="45" t="s">
        <v>54</v>
      </c>
      <c r="H281" s="116" t="s">
        <v>220</v>
      </c>
      <c r="I281" s="89">
        <v>44594</v>
      </c>
      <c r="J281" s="47" t="s">
        <v>49</v>
      </c>
      <c r="K281" s="114" t="s">
        <v>272</v>
      </c>
      <c r="L281" s="89">
        <v>44596</v>
      </c>
      <c r="M281" s="49">
        <v>85.71</v>
      </c>
      <c r="N281" s="91">
        <v>0.05</v>
      </c>
      <c r="O281" s="49">
        <v>90</v>
      </c>
      <c r="P281" s="50">
        <f t="shared" si="122"/>
        <v>1</v>
      </c>
      <c r="Q281" s="51">
        <v>90</v>
      </c>
      <c r="R281" s="52" t="s">
        <v>79</v>
      </c>
      <c r="S281" s="90" t="s">
        <v>67</v>
      </c>
      <c r="T281" s="117" t="s">
        <v>216</v>
      </c>
      <c r="U281" s="118"/>
      <c r="V281" s="53"/>
      <c r="W281" s="54"/>
      <c r="AF281" s="56"/>
    </row>
    <row r="282" spans="2:32" s="55" customFormat="1" ht="51" customHeight="1">
      <c r="B282" s="92">
        <v>72</v>
      </c>
      <c r="C282" s="42" t="s">
        <v>274</v>
      </c>
      <c r="D282" s="43">
        <v>500074135</v>
      </c>
      <c r="E282" s="44" t="s">
        <v>82</v>
      </c>
      <c r="F282" s="44" t="s">
        <v>83</v>
      </c>
      <c r="G282" s="45" t="s">
        <v>54</v>
      </c>
      <c r="H282" s="115">
        <v>100711032407</v>
      </c>
      <c r="I282" s="89">
        <v>44594</v>
      </c>
      <c r="J282" s="47" t="s">
        <v>84</v>
      </c>
      <c r="K282" s="114" t="s">
        <v>282</v>
      </c>
      <c r="L282" s="89">
        <v>44630</v>
      </c>
      <c r="M282" s="49">
        <v>183.3</v>
      </c>
      <c r="N282" s="91">
        <v>0.22</v>
      </c>
      <c r="O282" s="49">
        <f t="shared" si="121"/>
        <v>223.626</v>
      </c>
      <c r="P282" s="50">
        <f t="shared" si="122"/>
        <v>1.0000178870077718</v>
      </c>
      <c r="Q282" s="51">
        <v>223.63</v>
      </c>
      <c r="R282" s="52" t="s">
        <v>79</v>
      </c>
      <c r="S282" s="90" t="s">
        <v>67</v>
      </c>
      <c r="T282" s="117" t="s">
        <v>217</v>
      </c>
      <c r="U282" s="118"/>
      <c r="V282" s="53"/>
      <c r="W282" s="54"/>
      <c r="AF282" s="56"/>
    </row>
    <row r="283" spans="2:32" s="55" customFormat="1" ht="51" customHeight="1">
      <c r="B283" s="92">
        <v>72</v>
      </c>
      <c r="C283" s="42" t="s">
        <v>275</v>
      </c>
      <c r="D283" s="43">
        <v>511096909</v>
      </c>
      <c r="E283" s="44" t="s">
        <v>219</v>
      </c>
      <c r="F283" s="44" t="s">
        <v>224</v>
      </c>
      <c r="G283" s="45" t="s">
        <v>54</v>
      </c>
      <c r="H283" s="116" t="s">
        <v>221</v>
      </c>
      <c r="I283" s="89">
        <v>44595</v>
      </c>
      <c r="J283" s="47" t="s">
        <v>49</v>
      </c>
      <c r="K283" s="114" t="s">
        <v>273</v>
      </c>
      <c r="L283" s="89">
        <v>44596</v>
      </c>
      <c r="M283" s="49">
        <v>128.57</v>
      </c>
      <c r="N283" s="91">
        <v>0.05</v>
      </c>
      <c r="O283" s="49">
        <f t="shared" si="121"/>
        <v>134.99850000000001</v>
      </c>
      <c r="P283" s="50">
        <f t="shared" ref="P283:P289" si="123">+Q283/O283</f>
        <v>1.0000111112345693</v>
      </c>
      <c r="Q283" s="51">
        <v>135</v>
      </c>
      <c r="R283" s="52" t="s">
        <v>79</v>
      </c>
      <c r="S283" s="90" t="s">
        <v>67</v>
      </c>
      <c r="T283" s="117" t="s">
        <v>218</v>
      </c>
      <c r="U283" s="118"/>
      <c r="V283" s="53"/>
      <c r="W283" s="54"/>
      <c r="AF283" s="56"/>
    </row>
    <row r="284" spans="2:32" s="55" customFormat="1" ht="51" customHeight="1">
      <c r="B284" s="92">
        <v>72</v>
      </c>
      <c r="C284" s="42" t="s">
        <v>280</v>
      </c>
      <c r="D284" s="43">
        <v>509227899</v>
      </c>
      <c r="E284" s="44" t="s">
        <v>222</v>
      </c>
      <c r="F284" s="44" t="s">
        <v>223</v>
      </c>
      <c r="G284" s="45" t="s">
        <v>226</v>
      </c>
      <c r="H284" s="115" t="s">
        <v>227</v>
      </c>
      <c r="I284" s="89">
        <v>44592</v>
      </c>
      <c r="J284" s="47" t="s">
        <v>58</v>
      </c>
      <c r="K284" s="114" t="s">
        <v>209</v>
      </c>
      <c r="L284" s="89" t="s">
        <v>110</v>
      </c>
      <c r="M284" s="49">
        <v>17.32</v>
      </c>
      <c r="N284" s="91" t="s">
        <v>228</v>
      </c>
      <c r="O284" s="49">
        <v>19.8</v>
      </c>
      <c r="P284" s="50">
        <f t="shared" si="123"/>
        <v>1</v>
      </c>
      <c r="Q284" s="51">
        <v>19.8</v>
      </c>
      <c r="R284" s="52" t="s">
        <v>79</v>
      </c>
      <c r="S284" s="90" t="s">
        <v>67</v>
      </c>
      <c r="T284" s="117" t="s">
        <v>229</v>
      </c>
      <c r="U284" s="118"/>
      <c r="V284" s="53"/>
      <c r="W284" s="54"/>
      <c r="AF284" s="56"/>
    </row>
    <row r="285" spans="2:32" s="55" customFormat="1" ht="51" customHeight="1">
      <c r="B285" s="92">
        <v>72</v>
      </c>
      <c r="C285" s="42" t="s">
        <v>280</v>
      </c>
      <c r="D285" s="43">
        <v>509072372</v>
      </c>
      <c r="E285" s="44" t="s">
        <v>230</v>
      </c>
      <c r="F285" s="44" t="s">
        <v>223</v>
      </c>
      <c r="G285" s="45" t="s">
        <v>226</v>
      </c>
      <c r="H285" s="115" t="s">
        <v>231</v>
      </c>
      <c r="I285" s="89">
        <v>44592</v>
      </c>
      <c r="J285" s="47" t="s">
        <v>58</v>
      </c>
      <c r="K285" s="114" t="s">
        <v>209</v>
      </c>
      <c r="L285" s="89" t="s">
        <v>110</v>
      </c>
      <c r="M285" s="49">
        <v>11.36</v>
      </c>
      <c r="N285" s="91" t="s">
        <v>228</v>
      </c>
      <c r="O285" s="49">
        <v>12.8</v>
      </c>
      <c r="P285" s="50">
        <f t="shared" si="123"/>
        <v>1</v>
      </c>
      <c r="Q285" s="51">
        <v>12.8</v>
      </c>
      <c r="R285" s="52" t="s">
        <v>79</v>
      </c>
      <c r="S285" s="90" t="s">
        <v>67</v>
      </c>
      <c r="T285" s="117" t="s">
        <v>229</v>
      </c>
      <c r="U285" s="118"/>
      <c r="V285" s="53"/>
      <c r="W285" s="54"/>
      <c r="AF285" s="56"/>
    </row>
    <row r="286" spans="2:32" s="55" customFormat="1" ht="51" customHeight="1">
      <c r="B286" s="92">
        <v>72</v>
      </c>
      <c r="C286" s="42" t="s">
        <v>280</v>
      </c>
      <c r="D286" s="43">
        <v>510184502</v>
      </c>
      <c r="E286" s="44" t="s">
        <v>232</v>
      </c>
      <c r="F286" s="44" t="s">
        <v>223</v>
      </c>
      <c r="G286" s="45" t="s">
        <v>226</v>
      </c>
      <c r="H286" s="115" t="s">
        <v>233</v>
      </c>
      <c r="I286" s="89">
        <v>44593</v>
      </c>
      <c r="J286" s="47" t="s">
        <v>58</v>
      </c>
      <c r="K286" s="114" t="s">
        <v>209</v>
      </c>
      <c r="L286" s="89" t="s">
        <v>110</v>
      </c>
      <c r="M286" s="49">
        <v>12.44</v>
      </c>
      <c r="N286" s="91" t="s">
        <v>228</v>
      </c>
      <c r="O286" s="49">
        <v>14.6</v>
      </c>
      <c r="P286" s="50">
        <f t="shared" si="123"/>
        <v>1</v>
      </c>
      <c r="Q286" s="51">
        <v>14.6</v>
      </c>
      <c r="R286" s="52" t="s">
        <v>79</v>
      </c>
      <c r="S286" s="90" t="s">
        <v>67</v>
      </c>
      <c r="T286" s="117" t="s">
        <v>229</v>
      </c>
      <c r="U286" s="118"/>
      <c r="V286" s="53"/>
      <c r="W286" s="54"/>
      <c r="AF286" s="56"/>
    </row>
    <row r="287" spans="2:32" s="55" customFormat="1" ht="51" customHeight="1">
      <c r="B287" s="92">
        <v>72</v>
      </c>
      <c r="C287" s="42" t="s">
        <v>280</v>
      </c>
      <c r="D287" s="43">
        <v>515121304</v>
      </c>
      <c r="E287" s="44" t="s">
        <v>234</v>
      </c>
      <c r="F287" s="44" t="s">
        <v>223</v>
      </c>
      <c r="G287" s="45" t="s">
        <v>226</v>
      </c>
      <c r="H287" s="115" t="s">
        <v>235</v>
      </c>
      <c r="I287" s="89">
        <v>44593</v>
      </c>
      <c r="J287" s="47" t="s">
        <v>58</v>
      </c>
      <c r="K287" s="114" t="s">
        <v>209</v>
      </c>
      <c r="L287" s="89" t="s">
        <v>110</v>
      </c>
      <c r="M287" s="49">
        <v>26.12</v>
      </c>
      <c r="N287" s="91" t="s">
        <v>228</v>
      </c>
      <c r="O287" s="49">
        <v>29.5</v>
      </c>
      <c r="P287" s="50">
        <f t="shared" si="123"/>
        <v>1</v>
      </c>
      <c r="Q287" s="51">
        <v>29.5</v>
      </c>
      <c r="R287" s="52" t="s">
        <v>79</v>
      </c>
      <c r="S287" s="90" t="s">
        <v>67</v>
      </c>
      <c r="T287" s="117" t="s">
        <v>229</v>
      </c>
      <c r="U287" s="118"/>
      <c r="V287" s="53"/>
      <c r="W287" s="54"/>
      <c r="AF287" s="56"/>
    </row>
    <row r="288" spans="2:32" s="55" customFormat="1" ht="51" customHeight="1">
      <c r="B288" s="92">
        <v>72</v>
      </c>
      <c r="C288" s="42" t="s">
        <v>280</v>
      </c>
      <c r="D288" s="43">
        <v>51437878</v>
      </c>
      <c r="E288" s="44" t="s">
        <v>236</v>
      </c>
      <c r="F288" s="44" t="s">
        <v>223</v>
      </c>
      <c r="G288" s="45" t="s">
        <v>226</v>
      </c>
      <c r="H288" s="116" t="s">
        <v>237</v>
      </c>
      <c r="I288" s="89">
        <v>44595</v>
      </c>
      <c r="J288" s="47" t="s">
        <v>58</v>
      </c>
      <c r="K288" s="114" t="s">
        <v>209</v>
      </c>
      <c r="L288" s="89" t="s">
        <v>110</v>
      </c>
      <c r="M288" s="49">
        <v>5.8</v>
      </c>
      <c r="N288" s="91" t="s">
        <v>228</v>
      </c>
      <c r="O288" s="49">
        <v>6.6</v>
      </c>
      <c r="P288" s="50">
        <f t="shared" si="123"/>
        <v>1</v>
      </c>
      <c r="Q288" s="51">
        <v>6.6</v>
      </c>
      <c r="R288" s="52" t="s">
        <v>79</v>
      </c>
      <c r="S288" s="90" t="s">
        <v>67</v>
      </c>
      <c r="T288" s="117" t="s">
        <v>229</v>
      </c>
      <c r="U288" s="118"/>
      <c r="V288" s="53"/>
      <c r="W288" s="54"/>
      <c r="AF288" s="56"/>
    </row>
    <row r="289" spans="2:32" s="55" customFormat="1" ht="51" customHeight="1">
      <c r="B289" s="92">
        <v>72</v>
      </c>
      <c r="C289" s="42" t="s">
        <v>280</v>
      </c>
      <c r="D289" s="43">
        <v>511096909</v>
      </c>
      <c r="E289" s="44" t="s">
        <v>238</v>
      </c>
      <c r="F289" s="44" t="s">
        <v>223</v>
      </c>
      <c r="G289" s="45" t="s">
        <v>54</v>
      </c>
      <c r="H289" s="116" t="s">
        <v>239</v>
      </c>
      <c r="I289" s="89">
        <v>44594</v>
      </c>
      <c r="J289" s="47" t="s">
        <v>58</v>
      </c>
      <c r="K289" s="114" t="s">
        <v>209</v>
      </c>
      <c r="L289" s="89" t="s">
        <v>110</v>
      </c>
      <c r="M289" s="49">
        <v>6.9</v>
      </c>
      <c r="N289" s="91">
        <v>0</v>
      </c>
      <c r="O289" s="49">
        <v>6.9</v>
      </c>
      <c r="P289" s="50">
        <f t="shared" si="123"/>
        <v>1</v>
      </c>
      <c r="Q289" s="51">
        <v>6.9</v>
      </c>
      <c r="R289" s="52" t="s">
        <v>79</v>
      </c>
      <c r="S289" s="90" t="s">
        <v>67</v>
      </c>
      <c r="T289" s="117" t="s">
        <v>229</v>
      </c>
      <c r="U289" s="118"/>
      <c r="V289" s="53"/>
      <c r="W289" s="54"/>
      <c r="AF289" s="56"/>
    </row>
    <row r="290" spans="2:32" s="55" customFormat="1" ht="51" customHeight="1">
      <c r="B290" s="92" t="s">
        <v>68</v>
      </c>
      <c r="C290" s="42" t="s">
        <v>152</v>
      </c>
      <c r="D290" s="43">
        <v>502607920</v>
      </c>
      <c r="E290" s="44" t="s">
        <v>151</v>
      </c>
      <c r="F290" s="44" t="s">
        <v>153</v>
      </c>
      <c r="G290" s="45" t="s">
        <v>54</v>
      </c>
      <c r="H290" s="46" t="s">
        <v>149</v>
      </c>
      <c r="I290" s="89">
        <v>44607</v>
      </c>
      <c r="J290" s="47" t="s">
        <v>49</v>
      </c>
      <c r="K290" s="48" t="s">
        <v>152</v>
      </c>
      <c r="L290" s="89">
        <v>44610</v>
      </c>
      <c r="M290" s="49">
        <v>702.83</v>
      </c>
      <c r="N290" s="91">
        <v>0.23</v>
      </c>
      <c r="O290" s="49">
        <f t="shared" ref="O290:O291" si="124">+M290*(1+N290)</f>
        <v>864.48090000000002</v>
      </c>
      <c r="P290" s="50">
        <f t="shared" ref="P290:P291" si="125">+Q290/M290</f>
        <v>1</v>
      </c>
      <c r="Q290" s="51">
        <v>702.83</v>
      </c>
      <c r="R290" s="52" t="s">
        <v>146</v>
      </c>
      <c r="S290" s="90" t="s">
        <v>67</v>
      </c>
      <c r="T290" s="117" t="s">
        <v>240</v>
      </c>
      <c r="U290" s="118"/>
      <c r="V290" s="93"/>
      <c r="W290" s="94"/>
      <c r="AF290" s="95"/>
    </row>
    <row r="291" spans="2:32" s="55" customFormat="1" ht="51" customHeight="1">
      <c r="B291" s="92" t="s">
        <v>68</v>
      </c>
      <c r="C291" s="42" t="s">
        <v>152</v>
      </c>
      <c r="D291" s="43">
        <v>502607920</v>
      </c>
      <c r="E291" s="44" t="s">
        <v>151</v>
      </c>
      <c r="F291" s="44" t="s">
        <v>154</v>
      </c>
      <c r="G291" s="45" t="s">
        <v>54</v>
      </c>
      <c r="H291" s="46" t="s">
        <v>150</v>
      </c>
      <c r="I291" s="89">
        <v>44608</v>
      </c>
      <c r="J291" s="47" t="s">
        <v>49</v>
      </c>
      <c r="K291" s="48" t="s">
        <v>152</v>
      </c>
      <c r="L291" s="89">
        <v>44610</v>
      </c>
      <c r="M291" s="49">
        <v>47.95</v>
      </c>
      <c r="N291" s="91">
        <v>0.23</v>
      </c>
      <c r="O291" s="49">
        <f t="shared" si="124"/>
        <v>58.978500000000004</v>
      </c>
      <c r="P291" s="50">
        <f t="shared" si="125"/>
        <v>1</v>
      </c>
      <c r="Q291" s="51">
        <v>47.95</v>
      </c>
      <c r="R291" s="52" t="s">
        <v>146</v>
      </c>
      <c r="S291" s="90" t="s">
        <v>67</v>
      </c>
      <c r="T291" s="117" t="s">
        <v>240</v>
      </c>
      <c r="U291" s="118"/>
      <c r="V291" s="93"/>
      <c r="W291" s="94"/>
      <c r="AF291" s="95"/>
    </row>
    <row r="292" spans="2:32" s="55" customFormat="1" ht="51" customHeight="1">
      <c r="B292" s="92" t="s">
        <v>68</v>
      </c>
      <c r="C292" s="42" t="s">
        <v>155</v>
      </c>
      <c r="D292" s="43">
        <v>504889893</v>
      </c>
      <c r="E292" s="44" t="s">
        <v>145</v>
      </c>
      <c r="F292" s="44" t="s">
        <v>147</v>
      </c>
      <c r="G292" s="45" t="s">
        <v>54</v>
      </c>
      <c r="H292" s="46" t="s">
        <v>148</v>
      </c>
      <c r="I292" s="89">
        <v>44620</v>
      </c>
      <c r="J292" s="47" t="s">
        <v>49</v>
      </c>
      <c r="K292" s="48" t="s">
        <v>156</v>
      </c>
      <c r="L292" s="89">
        <v>44624</v>
      </c>
      <c r="M292" s="49">
        <v>151.59</v>
      </c>
      <c r="N292" s="91">
        <v>0.23</v>
      </c>
      <c r="O292" s="49">
        <f>+M292*(1+N292)</f>
        <v>186.45570000000001</v>
      </c>
      <c r="P292" s="50">
        <f t="shared" ref="P292" si="126">+Q292/M292</f>
        <v>1</v>
      </c>
      <c r="Q292" s="51">
        <v>151.59</v>
      </c>
      <c r="R292" s="52" t="s">
        <v>146</v>
      </c>
      <c r="S292" s="90" t="s">
        <v>67</v>
      </c>
      <c r="T292" s="117" t="s">
        <v>241</v>
      </c>
      <c r="U292" s="118"/>
      <c r="V292" s="93"/>
      <c r="W292" s="94"/>
      <c r="AF292" s="95"/>
    </row>
    <row r="293" spans="2:32" s="55" customFormat="1" ht="51" customHeight="1">
      <c r="B293" s="92" t="s">
        <v>68</v>
      </c>
      <c r="C293" s="42" t="s">
        <v>116</v>
      </c>
      <c r="D293" s="43">
        <v>154186139</v>
      </c>
      <c r="E293" s="44" t="s">
        <v>53</v>
      </c>
      <c r="F293" s="44" t="s">
        <v>91</v>
      </c>
      <c r="G293" s="45" t="s">
        <v>54</v>
      </c>
      <c r="H293" s="46" t="s">
        <v>114</v>
      </c>
      <c r="I293" s="89">
        <v>44609</v>
      </c>
      <c r="J293" s="47" t="s">
        <v>49</v>
      </c>
      <c r="K293" s="108" t="s">
        <v>115</v>
      </c>
      <c r="L293" s="109">
        <v>44609</v>
      </c>
      <c r="M293" s="49">
        <v>800</v>
      </c>
      <c r="N293" s="91">
        <v>0.23</v>
      </c>
      <c r="O293" s="49">
        <f>IF(M293="","",M293*(1+N293))</f>
        <v>984</v>
      </c>
      <c r="P293" s="50">
        <v>1</v>
      </c>
      <c r="Q293" s="51">
        <f>IF(M293="","",ROUND(M293*P293,2))</f>
        <v>800</v>
      </c>
      <c r="R293" s="52" t="s">
        <v>52</v>
      </c>
      <c r="S293" s="90" t="s">
        <v>67</v>
      </c>
      <c r="T293" s="117" t="s">
        <v>242</v>
      </c>
      <c r="U293" s="118"/>
      <c r="V293" s="93"/>
      <c r="W293" s="94"/>
      <c r="AF293" s="95"/>
    </row>
    <row r="294" spans="2:32" s="55" customFormat="1" ht="51" customHeight="1">
      <c r="B294" s="92" t="s">
        <v>68</v>
      </c>
      <c r="C294" s="42" t="s">
        <v>104</v>
      </c>
      <c r="D294" s="43" t="s">
        <v>56</v>
      </c>
      <c r="E294" s="44" t="s">
        <v>55</v>
      </c>
      <c r="F294" s="44" t="s">
        <v>57</v>
      </c>
      <c r="G294" s="45" t="s">
        <v>54</v>
      </c>
      <c r="H294" s="46" t="s">
        <v>111</v>
      </c>
      <c r="I294" s="89">
        <v>44620</v>
      </c>
      <c r="J294" s="47" t="s">
        <v>58</v>
      </c>
      <c r="K294" s="48" t="s">
        <v>66</v>
      </c>
      <c r="L294" s="89" t="s">
        <v>112</v>
      </c>
      <c r="M294" s="49">
        <v>57.2</v>
      </c>
      <c r="N294" s="91">
        <v>0</v>
      </c>
      <c r="O294" s="49">
        <f t="shared" ref="O294:O296" si="127">IF(M294="","",M294*(1+N294))</f>
        <v>57.2</v>
      </c>
      <c r="P294" s="50">
        <f>+Q294/O294</f>
        <v>1</v>
      </c>
      <c r="Q294" s="51">
        <v>57.2</v>
      </c>
      <c r="R294" s="52" t="s">
        <v>52</v>
      </c>
      <c r="S294" s="90" t="s">
        <v>67</v>
      </c>
      <c r="T294" s="117" t="s">
        <v>243</v>
      </c>
      <c r="U294" s="118"/>
      <c r="V294" s="93"/>
      <c r="W294" s="94"/>
      <c r="AF294" s="95"/>
    </row>
    <row r="295" spans="2:32" s="55" customFormat="1" ht="51" customHeight="1">
      <c r="B295" s="92">
        <v>58</v>
      </c>
      <c r="C295" s="42" t="s">
        <v>139</v>
      </c>
      <c r="D295" s="43">
        <v>508602289</v>
      </c>
      <c r="E295" s="44" t="s">
        <v>88</v>
      </c>
      <c r="F295" s="44" t="s">
        <v>87</v>
      </c>
      <c r="G295" s="45" t="s">
        <v>54</v>
      </c>
      <c r="H295" s="46" t="s">
        <v>140</v>
      </c>
      <c r="I295" s="89">
        <v>44608</v>
      </c>
      <c r="J295" s="47" t="s">
        <v>49</v>
      </c>
      <c r="K295" s="48" t="s">
        <v>141</v>
      </c>
      <c r="L295" s="89">
        <v>44609</v>
      </c>
      <c r="M295" s="49">
        <v>14000</v>
      </c>
      <c r="N295" s="91">
        <v>0.23</v>
      </c>
      <c r="O295" s="49">
        <f t="shared" si="127"/>
        <v>17220</v>
      </c>
      <c r="P295" s="50">
        <f t="shared" ref="P295:P297" si="128">+Q295/M295</f>
        <v>1</v>
      </c>
      <c r="Q295" s="51">
        <v>14000</v>
      </c>
      <c r="R295" s="52" t="s">
        <v>52</v>
      </c>
      <c r="S295" s="90" t="s">
        <v>67</v>
      </c>
      <c r="T295" s="117" t="s">
        <v>244</v>
      </c>
      <c r="U295" s="118"/>
      <c r="V295" s="93"/>
      <c r="W295" s="94"/>
      <c r="AF295" s="95"/>
    </row>
    <row r="296" spans="2:32" s="55" customFormat="1" ht="51" customHeight="1">
      <c r="B296" s="92">
        <v>69</v>
      </c>
      <c r="C296" s="42" t="s">
        <v>142</v>
      </c>
      <c r="D296" s="43">
        <v>508602289</v>
      </c>
      <c r="E296" s="44" t="s">
        <v>88</v>
      </c>
      <c r="F296" s="44" t="s">
        <v>87</v>
      </c>
      <c r="G296" s="45" t="s">
        <v>54</v>
      </c>
      <c r="H296" s="46" t="s">
        <v>143</v>
      </c>
      <c r="I296" s="89">
        <v>44608</v>
      </c>
      <c r="J296" s="47" t="s">
        <v>49</v>
      </c>
      <c r="K296" s="48" t="s">
        <v>144</v>
      </c>
      <c r="L296" s="89">
        <v>44609</v>
      </c>
      <c r="M296" s="49">
        <v>4200</v>
      </c>
      <c r="N296" s="91">
        <v>0.23</v>
      </c>
      <c r="O296" s="49">
        <f t="shared" si="127"/>
        <v>5166</v>
      </c>
      <c r="P296" s="50">
        <f t="shared" si="128"/>
        <v>1</v>
      </c>
      <c r="Q296" s="51">
        <v>4200</v>
      </c>
      <c r="R296" s="52" t="s">
        <v>52</v>
      </c>
      <c r="S296" s="90" t="s">
        <v>67</v>
      </c>
      <c r="T296" s="117" t="s">
        <v>245</v>
      </c>
      <c r="U296" s="118"/>
      <c r="V296" s="93"/>
      <c r="W296" s="94"/>
      <c r="AF296" s="95"/>
    </row>
    <row r="297" spans="2:32" s="55" customFormat="1" ht="51" customHeight="1">
      <c r="B297" s="92" t="s">
        <v>68</v>
      </c>
      <c r="C297" s="42" t="s">
        <v>120</v>
      </c>
      <c r="D297" s="43">
        <v>515194336</v>
      </c>
      <c r="E297" s="44" t="s">
        <v>93</v>
      </c>
      <c r="F297" s="44" t="s">
        <v>92</v>
      </c>
      <c r="G297" s="45" t="s">
        <v>54</v>
      </c>
      <c r="H297" s="46" t="s">
        <v>113</v>
      </c>
      <c r="I297" s="89">
        <v>44609</v>
      </c>
      <c r="J297" s="47" t="s">
        <v>49</v>
      </c>
      <c r="K297" s="48" t="s">
        <v>121</v>
      </c>
      <c r="L297" s="109">
        <v>44609</v>
      </c>
      <c r="M297" s="49">
        <v>1000</v>
      </c>
      <c r="N297" s="91">
        <v>0.23</v>
      </c>
      <c r="O297" s="49">
        <f>+M297*(1+N297)</f>
        <v>1230</v>
      </c>
      <c r="P297" s="50">
        <f t="shared" si="128"/>
        <v>1</v>
      </c>
      <c r="Q297" s="51">
        <v>1000</v>
      </c>
      <c r="R297" s="52" t="s">
        <v>59</v>
      </c>
      <c r="S297" s="90" t="s">
        <v>67</v>
      </c>
      <c r="T297" s="117" t="s">
        <v>246</v>
      </c>
      <c r="U297" s="118"/>
      <c r="V297" s="93"/>
      <c r="W297" s="94"/>
      <c r="AF297" s="95"/>
    </row>
    <row r="298" spans="2:32" s="55" customFormat="1" ht="51" customHeight="1">
      <c r="B298" s="92" t="s">
        <v>68</v>
      </c>
      <c r="C298" s="42" t="s">
        <v>250</v>
      </c>
      <c r="D298" s="43">
        <v>500940231</v>
      </c>
      <c r="E298" s="44" t="s">
        <v>171</v>
      </c>
      <c r="F298" s="44" t="s">
        <v>170</v>
      </c>
      <c r="G298" s="45" t="s">
        <v>86</v>
      </c>
      <c r="H298" s="46" t="s">
        <v>248</v>
      </c>
      <c r="I298" s="89">
        <v>44559</v>
      </c>
      <c r="J298" s="47" t="s">
        <v>49</v>
      </c>
      <c r="K298" s="42" t="s">
        <v>250</v>
      </c>
      <c r="L298" s="89">
        <v>44559</v>
      </c>
      <c r="M298" s="49">
        <v>861.84</v>
      </c>
      <c r="N298" s="91">
        <v>0</v>
      </c>
      <c r="O298" s="49">
        <f t="shared" ref="O298:O330" si="129">+M298</f>
        <v>861.84</v>
      </c>
      <c r="P298" s="50">
        <f t="shared" ref="P298" si="130">+Q298/O298</f>
        <v>0.23531049846839322</v>
      </c>
      <c r="Q298" s="51">
        <v>202.8</v>
      </c>
      <c r="R298" s="52" t="s">
        <v>50</v>
      </c>
      <c r="S298" s="90" t="s">
        <v>67</v>
      </c>
      <c r="T298" s="117" t="s">
        <v>247</v>
      </c>
      <c r="U298" s="118"/>
      <c r="V298" s="53"/>
      <c r="W298" s="54"/>
      <c r="AF298" s="56"/>
    </row>
    <row r="299" spans="2:32" s="55" customFormat="1" ht="51" customHeight="1">
      <c r="B299" s="92">
        <v>1</v>
      </c>
      <c r="C299" s="42" t="s">
        <v>250</v>
      </c>
      <c r="D299" s="43">
        <v>500940231</v>
      </c>
      <c r="E299" s="44" t="s">
        <v>171</v>
      </c>
      <c r="F299" s="44" t="s">
        <v>170</v>
      </c>
      <c r="G299" s="45" t="s">
        <v>86</v>
      </c>
      <c r="H299" s="46" t="s">
        <v>248</v>
      </c>
      <c r="I299" s="89">
        <v>44559</v>
      </c>
      <c r="J299" s="47" t="s">
        <v>49</v>
      </c>
      <c r="K299" s="42" t="s">
        <v>250</v>
      </c>
      <c r="L299" s="89">
        <v>44559</v>
      </c>
      <c r="M299" s="49">
        <v>861.84</v>
      </c>
      <c r="N299" s="91">
        <v>0</v>
      </c>
      <c r="O299" s="49">
        <f t="shared" si="129"/>
        <v>861.84</v>
      </c>
      <c r="P299" s="50">
        <f t="shared" ref="P299" si="131">+Q299/O299</f>
        <v>1.0790866054023948E-3</v>
      </c>
      <c r="Q299" s="51">
        <v>0.93</v>
      </c>
      <c r="R299" s="52" t="s">
        <v>50</v>
      </c>
      <c r="S299" s="90" t="s">
        <v>67</v>
      </c>
      <c r="T299" s="117" t="s">
        <v>247</v>
      </c>
      <c r="U299" s="118"/>
      <c r="V299" s="53"/>
      <c r="W299" s="54"/>
      <c r="AF299" s="56"/>
    </row>
    <row r="300" spans="2:32" s="55" customFormat="1" ht="51" customHeight="1">
      <c r="B300" s="92">
        <v>2</v>
      </c>
      <c r="C300" s="42" t="s">
        <v>250</v>
      </c>
      <c r="D300" s="43">
        <v>500940231</v>
      </c>
      <c r="E300" s="44" t="s">
        <v>171</v>
      </c>
      <c r="F300" s="44" t="s">
        <v>170</v>
      </c>
      <c r="G300" s="45" t="s">
        <v>86</v>
      </c>
      <c r="H300" s="46" t="s">
        <v>248</v>
      </c>
      <c r="I300" s="89">
        <v>44559</v>
      </c>
      <c r="J300" s="47" t="s">
        <v>49</v>
      </c>
      <c r="K300" s="42" t="s">
        <v>250</v>
      </c>
      <c r="L300" s="89">
        <v>44559</v>
      </c>
      <c r="M300" s="49">
        <v>861.84</v>
      </c>
      <c r="N300" s="91">
        <v>0</v>
      </c>
      <c r="O300" s="49">
        <f t="shared" si="129"/>
        <v>861.84</v>
      </c>
      <c r="P300" s="50">
        <f t="shared" ref="P300:P302" si="132">+Q300/O300</f>
        <v>2.8311519539589713E-3</v>
      </c>
      <c r="Q300" s="51">
        <v>2.44</v>
      </c>
      <c r="R300" s="52" t="s">
        <v>50</v>
      </c>
      <c r="S300" s="90" t="s">
        <v>67</v>
      </c>
      <c r="T300" s="117" t="s">
        <v>247</v>
      </c>
      <c r="U300" s="118"/>
      <c r="V300" s="53"/>
      <c r="W300" s="54"/>
      <c r="AF300" s="56"/>
    </row>
    <row r="301" spans="2:32" s="55" customFormat="1" ht="51" customHeight="1">
      <c r="B301" s="92">
        <v>3</v>
      </c>
      <c r="C301" s="42" t="s">
        <v>250</v>
      </c>
      <c r="D301" s="43">
        <v>500940231</v>
      </c>
      <c r="E301" s="44" t="s">
        <v>171</v>
      </c>
      <c r="F301" s="44" t="s">
        <v>170</v>
      </c>
      <c r="G301" s="45" t="s">
        <v>86</v>
      </c>
      <c r="H301" s="46" t="s">
        <v>248</v>
      </c>
      <c r="I301" s="89">
        <v>44559</v>
      </c>
      <c r="J301" s="47" t="s">
        <v>49</v>
      </c>
      <c r="K301" s="42" t="s">
        <v>250</v>
      </c>
      <c r="L301" s="89">
        <v>44559</v>
      </c>
      <c r="M301" s="49">
        <v>861.84</v>
      </c>
      <c r="N301" s="91">
        <v>0</v>
      </c>
      <c r="O301" s="49">
        <f t="shared" si="129"/>
        <v>861.84</v>
      </c>
      <c r="P301" s="50">
        <f t="shared" si="132"/>
        <v>3.190847489093103E-3</v>
      </c>
      <c r="Q301" s="51">
        <v>2.75</v>
      </c>
      <c r="R301" s="52" t="s">
        <v>50</v>
      </c>
      <c r="S301" s="90" t="s">
        <v>67</v>
      </c>
      <c r="T301" s="117" t="s">
        <v>247</v>
      </c>
      <c r="U301" s="118"/>
      <c r="V301" s="53"/>
      <c r="W301" s="54"/>
      <c r="AF301" s="56"/>
    </row>
    <row r="302" spans="2:32" s="55" customFormat="1" ht="51" customHeight="1">
      <c r="B302" s="92">
        <v>7</v>
      </c>
      <c r="C302" s="42" t="s">
        <v>250</v>
      </c>
      <c r="D302" s="43">
        <v>500940231</v>
      </c>
      <c r="E302" s="44" t="s">
        <v>171</v>
      </c>
      <c r="F302" s="44" t="s">
        <v>170</v>
      </c>
      <c r="G302" s="45" t="s">
        <v>86</v>
      </c>
      <c r="H302" s="46" t="s">
        <v>248</v>
      </c>
      <c r="I302" s="89">
        <v>44559</v>
      </c>
      <c r="J302" s="47" t="s">
        <v>49</v>
      </c>
      <c r="K302" s="42" t="s">
        <v>250</v>
      </c>
      <c r="L302" s="89">
        <v>44559</v>
      </c>
      <c r="M302" s="49">
        <v>861.84</v>
      </c>
      <c r="N302" s="91">
        <v>0</v>
      </c>
      <c r="O302" s="49">
        <f t="shared" si="129"/>
        <v>861.84</v>
      </c>
      <c r="P302" s="50">
        <f t="shared" si="132"/>
        <v>3.4809245335561123E-3</v>
      </c>
      <c r="Q302" s="51">
        <v>3</v>
      </c>
      <c r="R302" s="52" t="s">
        <v>50</v>
      </c>
      <c r="S302" s="90" t="s">
        <v>67</v>
      </c>
      <c r="T302" s="117" t="s">
        <v>247</v>
      </c>
      <c r="U302" s="118"/>
      <c r="V302" s="53"/>
      <c r="W302" s="54"/>
      <c r="AF302" s="56"/>
    </row>
    <row r="303" spans="2:32" s="55" customFormat="1" ht="51" customHeight="1">
      <c r="B303" s="92">
        <v>8</v>
      </c>
      <c r="C303" s="42" t="s">
        <v>250</v>
      </c>
      <c r="D303" s="43">
        <v>500940231</v>
      </c>
      <c r="E303" s="44" t="s">
        <v>171</v>
      </c>
      <c r="F303" s="44" t="s">
        <v>170</v>
      </c>
      <c r="G303" s="45" t="s">
        <v>86</v>
      </c>
      <c r="H303" s="46" t="s">
        <v>248</v>
      </c>
      <c r="I303" s="89">
        <v>44559</v>
      </c>
      <c r="J303" s="47" t="s">
        <v>49</v>
      </c>
      <c r="K303" s="42" t="s">
        <v>250</v>
      </c>
      <c r="L303" s="89">
        <v>44559</v>
      </c>
      <c r="M303" s="49">
        <v>861.84</v>
      </c>
      <c r="N303" s="91">
        <v>0</v>
      </c>
      <c r="O303" s="49">
        <f t="shared" si="129"/>
        <v>861.84</v>
      </c>
      <c r="P303" s="50">
        <f t="shared" ref="P303:P308" si="133">+Q303/O303</f>
        <v>2.4366471734892786E-3</v>
      </c>
      <c r="Q303" s="51">
        <v>2.1</v>
      </c>
      <c r="R303" s="52" t="s">
        <v>50</v>
      </c>
      <c r="S303" s="90" t="s">
        <v>67</v>
      </c>
      <c r="T303" s="117" t="s">
        <v>247</v>
      </c>
      <c r="U303" s="118"/>
      <c r="V303" s="53"/>
      <c r="W303" s="54"/>
      <c r="AF303" s="56"/>
    </row>
    <row r="304" spans="2:32" s="55" customFormat="1" ht="51" customHeight="1">
      <c r="B304" s="92">
        <v>9</v>
      </c>
      <c r="C304" s="42" t="s">
        <v>250</v>
      </c>
      <c r="D304" s="43">
        <v>500940231</v>
      </c>
      <c r="E304" s="44" t="s">
        <v>171</v>
      </c>
      <c r="F304" s="44" t="s">
        <v>170</v>
      </c>
      <c r="G304" s="45" t="s">
        <v>86</v>
      </c>
      <c r="H304" s="46" t="s">
        <v>248</v>
      </c>
      <c r="I304" s="89">
        <v>44559</v>
      </c>
      <c r="J304" s="47" t="s">
        <v>49</v>
      </c>
      <c r="K304" s="42" t="s">
        <v>250</v>
      </c>
      <c r="L304" s="89">
        <v>44559</v>
      </c>
      <c r="M304" s="49">
        <v>861.84</v>
      </c>
      <c r="N304" s="91">
        <v>0</v>
      </c>
      <c r="O304" s="49">
        <f t="shared" si="129"/>
        <v>861.84</v>
      </c>
      <c r="P304" s="50">
        <f t="shared" si="133"/>
        <v>7.4259723382530396E-4</v>
      </c>
      <c r="Q304" s="51">
        <v>0.64</v>
      </c>
      <c r="R304" s="52" t="s">
        <v>50</v>
      </c>
      <c r="S304" s="90" t="s">
        <v>67</v>
      </c>
      <c r="T304" s="117" t="s">
        <v>247</v>
      </c>
      <c r="U304" s="118"/>
      <c r="V304" s="53"/>
      <c r="W304" s="54"/>
      <c r="AF304" s="56"/>
    </row>
    <row r="305" spans="2:32" s="55" customFormat="1" ht="51" customHeight="1">
      <c r="B305" s="92">
        <v>17</v>
      </c>
      <c r="C305" s="42" t="s">
        <v>250</v>
      </c>
      <c r="D305" s="43">
        <v>500940231</v>
      </c>
      <c r="E305" s="44" t="s">
        <v>171</v>
      </c>
      <c r="F305" s="44" t="s">
        <v>170</v>
      </c>
      <c r="G305" s="45" t="s">
        <v>86</v>
      </c>
      <c r="H305" s="46" t="s">
        <v>248</v>
      </c>
      <c r="I305" s="89">
        <v>44559</v>
      </c>
      <c r="J305" s="47" t="s">
        <v>49</v>
      </c>
      <c r="K305" s="42" t="s">
        <v>250</v>
      </c>
      <c r="L305" s="89">
        <v>44559</v>
      </c>
      <c r="M305" s="49">
        <v>861.84</v>
      </c>
      <c r="N305" s="91">
        <v>0</v>
      </c>
      <c r="O305" s="49">
        <f t="shared" si="129"/>
        <v>861.84</v>
      </c>
      <c r="P305" s="50">
        <f t="shared" si="133"/>
        <v>7.1823076209041126E-3</v>
      </c>
      <c r="Q305" s="51">
        <v>6.19</v>
      </c>
      <c r="R305" s="52" t="s">
        <v>50</v>
      </c>
      <c r="S305" s="90" t="s">
        <v>67</v>
      </c>
      <c r="T305" s="117" t="s">
        <v>247</v>
      </c>
      <c r="U305" s="118"/>
      <c r="V305" s="53"/>
      <c r="W305" s="54"/>
      <c r="AF305" s="56"/>
    </row>
    <row r="306" spans="2:32" s="55" customFormat="1" ht="51" customHeight="1">
      <c r="B306" s="92">
        <v>20</v>
      </c>
      <c r="C306" s="42" t="s">
        <v>250</v>
      </c>
      <c r="D306" s="43">
        <v>500940231</v>
      </c>
      <c r="E306" s="44" t="s">
        <v>171</v>
      </c>
      <c r="F306" s="44" t="s">
        <v>170</v>
      </c>
      <c r="G306" s="45" t="s">
        <v>86</v>
      </c>
      <c r="H306" s="46" t="s">
        <v>248</v>
      </c>
      <c r="I306" s="89">
        <v>44559</v>
      </c>
      <c r="J306" s="47" t="s">
        <v>49</v>
      </c>
      <c r="K306" s="42" t="s">
        <v>250</v>
      </c>
      <c r="L306" s="89">
        <v>44559</v>
      </c>
      <c r="M306" s="49">
        <v>861.84</v>
      </c>
      <c r="N306" s="91">
        <v>0</v>
      </c>
      <c r="O306" s="49">
        <f t="shared" si="129"/>
        <v>861.84</v>
      </c>
      <c r="P306" s="50">
        <f t="shared" si="133"/>
        <v>3.7791237352640859E-2</v>
      </c>
      <c r="Q306" s="51">
        <v>32.57</v>
      </c>
      <c r="R306" s="52" t="s">
        <v>50</v>
      </c>
      <c r="S306" s="90" t="s">
        <v>67</v>
      </c>
      <c r="T306" s="117" t="s">
        <v>247</v>
      </c>
      <c r="U306" s="118"/>
      <c r="V306" s="53"/>
      <c r="W306" s="54"/>
      <c r="AF306" s="56"/>
    </row>
    <row r="307" spans="2:32" s="55" customFormat="1" ht="51" customHeight="1">
      <c r="B307" s="92">
        <v>35</v>
      </c>
      <c r="C307" s="42" t="s">
        <v>250</v>
      </c>
      <c r="D307" s="43">
        <v>500940231</v>
      </c>
      <c r="E307" s="44" t="s">
        <v>171</v>
      </c>
      <c r="F307" s="44" t="s">
        <v>170</v>
      </c>
      <c r="G307" s="45" t="s">
        <v>86</v>
      </c>
      <c r="H307" s="46" t="s">
        <v>248</v>
      </c>
      <c r="I307" s="89">
        <v>44559</v>
      </c>
      <c r="J307" s="47" t="s">
        <v>49</v>
      </c>
      <c r="K307" s="42" t="s">
        <v>250</v>
      </c>
      <c r="L307" s="89">
        <v>44559</v>
      </c>
      <c r="M307" s="49">
        <v>861.84</v>
      </c>
      <c r="N307" s="91">
        <v>0</v>
      </c>
      <c r="O307" s="49">
        <f t="shared" si="129"/>
        <v>861.84</v>
      </c>
      <c r="P307" s="50">
        <f t="shared" si="133"/>
        <v>1.6244314489928524E-2</v>
      </c>
      <c r="Q307" s="51">
        <v>14</v>
      </c>
      <c r="R307" s="52" t="s">
        <v>50</v>
      </c>
      <c r="S307" s="90" t="s">
        <v>67</v>
      </c>
      <c r="T307" s="117" t="s">
        <v>247</v>
      </c>
      <c r="U307" s="118"/>
      <c r="V307" s="53"/>
      <c r="W307" s="54"/>
      <c r="AF307" s="56"/>
    </row>
    <row r="308" spans="2:32" s="55" customFormat="1" ht="51" customHeight="1">
      <c r="B308" s="92">
        <v>38</v>
      </c>
      <c r="C308" s="42" t="s">
        <v>250</v>
      </c>
      <c r="D308" s="43">
        <v>500940231</v>
      </c>
      <c r="E308" s="44" t="s">
        <v>171</v>
      </c>
      <c r="F308" s="44" t="s">
        <v>170</v>
      </c>
      <c r="G308" s="45" t="s">
        <v>86</v>
      </c>
      <c r="H308" s="46" t="s">
        <v>248</v>
      </c>
      <c r="I308" s="89">
        <v>44559</v>
      </c>
      <c r="J308" s="47" t="s">
        <v>49</v>
      </c>
      <c r="K308" s="42" t="s">
        <v>250</v>
      </c>
      <c r="L308" s="89">
        <v>44559</v>
      </c>
      <c r="M308" s="49">
        <v>861.84</v>
      </c>
      <c r="N308" s="91">
        <v>0</v>
      </c>
      <c r="O308" s="49">
        <f t="shared" si="129"/>
        <v>861.84</v>
      </c>
      <c r="P308" s="50">
        <f t="shared" si="133"/>
        <v>5.0589436554348841E-3</v>
      </c>
      <c r="Q308" s="51">
        <v>4.3600000000000003</v>
      </c>
      <c r="R308" s="52" t="s">
        <v>50</v>
      </c>
      <c r="S308" s="90" t="s">
        <v>67</v>
      </c>
      <c r="T308" s="117" t="s">
        <v>247</v>
      </c>
      <c r="U308" s="118"/>
      <c r="V308" s="53"/>
      <c r="W308" s="54"/>
      <c r="AF308" s="56"/>
    </row>
    <row r="309" spans="2:32" s="55" customFormat="1" ht="51" customHeight="1">
      <c r="B309" s="92">
        <v>39</v>
      </c>
      <c r="C309" s="42" t="s">
        <v>250</v>
      </c>
      <c r="D309" s="43">
        <v>500940231</v>
      </c>
      <c r="E309" s="44" t="s">
        <v>171</v>
      </c>
      <c r="F309" s="44" t="s">
        <v>170</v>
      </c>
      <c r="G309" s="45" t="s">
        <v>86</v>
      </c>
      <c r="H309" s="46" t="s">
        <v>248</v>
      </c>
      <c r="I309" s="89">
        <v>44559</v>
      </c>
      <c r="J309" s="47" t="s">
        <v>49</v>
      </c>
      <c r="K309" s="42" t="s">
        <v>250</v>
      </c>
      <c r="L309" s="89">
        <v>44559</v>
      </c>
      <c r="M309" s="49">
        <v>861.84</v>
      </c>
      <c r="N309" s="91">
        <v>0</v>
      </c>
      <c r="O309" s="49">
        <f t="shared" si="129"/>
        <v>861.84</v>
      </c>
      <c r="P309" s="50">
        <f t="shared" ref="P309:P320" si="134">+Q309/O309</f>
        <v>8.0989510814072213E-3</v>
      </c>
      <c r="Q309" s="51">
        <v>6.98</v>
      </c>
      <c r="R309" s="52" t="s">
        <v>50</v>
      </c>
      <c r="S309" s="90" t="s">
        <v>67</v>
      </c>
      <c r="T309" s="117" t="s">
        <v>247</v>
      </c>
      <c r="U309" s="118"/>
      <c r="V309" s="53"/>
      <c r="W309" s="54"/>
      <c r="AF309" s="56"/>
    </row>
    <row r="310" spans="2:32" s="55" customFormat="1" ht="51" customHeight="1">
      <c r="B310" s="92">
        <v>45</v>
      </c>
      <c r="C310" s="42" t="s">
        <v>250</v>
      </c>
      <c r="D310" s="43">
        <v>500940231</v>
      </c>
      <c r="E310" s="44" t="s">
        <v>171</v>
      </c>
      <c r="F310" s="44" t="s">
        <v>170</v>
      </c>
      <c r="G310" s="45" t="s">
        <v>86</v>
      </c>
      <c r="H310" s="46" t="s">
        <v>248</v>
      </c>
      <c r="I310" s="89">
        <v>44559</v>
      </c>
      <c r="J310" s="47" t="s">
        <v>49</v>
      </c>
      <c r="K310" s="42" t="s">
        <v>250</v>
      </c>
      <c r="L310" s="89">
        <v>44559</v>
      </c>
      <c r="M310" s="49">
        <v>861.84</v>
      </c>
      <c r="N310" s="91">
        <v>0</v>
      </c>
      <c r="O310" s="49">
        <f t="shared" si="129"/>
        <v>861.84</v>
      </c>
      <c r="P310" s="50">
        <f t="shared" si="134"/>
        <v>9.7465886939571145E-3</v>
      </c>
      <c r="Q310" s="51">
        <v>8.4</v>
      </c>
      <c r="R310" s="52" t="s">
        <v>50</v>
      </c>
      <c r="S310" s="90" t="s">
        <v>67</v>
      </c>
      <c r="T310" s="117" t="s">
        <v>247</v>
      </c>
      <c r="U310" s="118"/>
      <c r="V310" s="53"/>
      <c r="W310" s="54"/>
      <c r="AF310" s="56"/>
    </row>
    <row r="311" spans="2:32" s="55" customFormat="1" ht="51" customHeight="1">
      <c r="B311" s="92">
        <v>46</v>
      </c>
      <c r="C311" s="42" t="s">
        <v>250</v>
      </c>
      <c r="D311" s="43">
        <v>500940231</v>
      </c>
      <c r="E311" s="44" t="s">
        <v>171</v>
      </c>
      <c r="F311" s="44" t="s">
        <v>170</v>
      </c>
      <c r="G311" s="45" t="s">
        <v>86</v>
      </c>
      <c r="H311" s="46" t="s">
        <v>248</v>
      </c>
      <c r="I311" s="89">
        <v>44559</v>
      </c>
      <c r="J311" s="47" t="s">
        <v>49</v>
      </c>
      <c r="K311" s="42" t="s">
        <v>250</v>
      </c>
      <c r="L311" s="89">
        <v>44559</v>
      </c>
      <c r="M311" s="49">
        <v>861.84</v>
      </c>
      <c r="N311" s="91">
        <v>0</v>
      </c>
      <c r="O311" s="49">
        <f t="shared" si="129"/>
        <v>861.84</v>
      </c>
      <c r="P311" s="50">
        <f t="shared" si="134"/>
        <v>2.1477304372041216E-2</v>
      </c>
      <c r="Q311" s="51">
        <v>18.510000000000002</v>
      </c>
      <c r="R311" s="52" t="s">
        <v>50</v>
      </c>
      <c r="S311" s="90" t="s">
        <v>67</v>
      </c>
      <c r="T311" s="117" t="s">
        <v>247</v>
      </c>
      <c r="U311" s="118"/>
      <c r="V311" s="53"/>
      <c r="W311" s="54"/>
      <c r="AF311" s="56"/>
    </row>
    <row r="312" spans="2:32" s="55" customFormat="1" ht="51" customHeight="1">
      <c r="B312" s="92">
        <v>47</v>
      </c>
      <c r="C312" s="42" t="s">
        <v>250</v>
      </c>
      <c r="D312" s="43">
        <v>500940231</v>
      </c>
      <c r="E312" s="44" t="s">
        <v>171</v>
      </c>
      <c r="F312" s="44" t="s">
        <v>170</v>
      </c>
      <c r="G312" s="45" t="s">
        <v>86</v>
      </c>
      <c r="H312" s="46" t="s">
        <v>248</v>
      </c>
      <c r="I312" s="89">
        <v>44559</v>
      </c>
      <c r="J312" s="47" t="s">
        <v>49</v>
      </c>
      <c r="K312" s="42" t="s">
        <v>250</v>
      </c>
      <c r="L312" s="89">
        <v>44559</v>
      </c>
      <c r="M312" s="49">
        <v>861.84</v>
      </c>
      <c r="N312" s="91">
        <v>0</v>
      </c>
      <c r="O312" s="49">
        <f t="shared" si="129"/>
        <v>861.84</v>
      </c>
      <c r="P312" s="50">
        <f t="shared" si="134"/>
        <v>5.453448435904576E-4</v>
      </c>
      <c r="Q312" s="51">
        <v>0.47</v>
      </c>
      <c r="R312" s="52" t="s">
        <v>50</v>
      </c>
      <c r="S312" s="90" t="s">
        <v>67</v>
      </c>
      <c r="T312" s="117" t="s">
        <v>247</v>
      </c>
      <c r="U312" s="118"/>
      <c r="V312" s="53"/>
      <c r="W312" s="54"/>
      <c r="AF312" s="56"/>
    </row>
    <row r="313" spans="2:32" s="55" customFormat="1" ht="51" customHeight="1">
      <c r="B313" s="92">
        <v>48</v>
      </c>
      <c r="C313" s="42" t="s">
        <v>250</v>
      </c>
      <c r="D313" s="43">
        <v>500940231</v>
      </c>
      <c r="E313" s="44" t="s">
        <v>171</v>
      </c>
      <c r="F313" s="44" t="s">
        <v>170</v>
      </c>
      <c r="G313" s="45" t="s">
        <v>86</v>
      </c>
      <c r="H313" s="46" t="s">
        <v>248</v>
      </c>
      <c r="I313" s="89">
        <v>44559</v>
      </c>
      <c r="J313" s="47" t="s">
        <v>49</v>
      </c>
      <c r="K313" s="42" t="s">
        <v>250</v>
      </c>
      <c r="L313" s="89">
        <v>44559</v>
      </c>
      <c r="M313" s="49">
        <v>861.84</v>
      </c>
      <c r="N313" s="91">
        <v>0</v>
      </c>
      <c r="O313" s="49">
        <f t="shared" si="129"/>
        <v>861.84</v>
      </c>
      <c r="P313" s="50">
        <f t="shared" si="134"/>
        <v>4.6528357931866701E-3</v>
      </c>
      <c r="Q313" s="51">
        <v>4.01</v>
      </c>
      <c r="R313" s="52" t="s">
        <v>50</v>
      </c>
      <c r="S313" s="90" t="s">
        <v>67</v>
      </c>
      <c r="T313" s="117" t="s">
        <v>247</v>
      </c>
      <c r="U313" s="118"/>
      <c r="V313" s="53"/>
      <c r="W313" s="54"/>
      <c r="AF313" s="56"/>
    </row>
    <row r="314" spans="2:32" s="55" customFormat="1" ht="51" customHeight="1">
      <c r="B314" s="92">
        <v>54</v>
      </c>
      <c r="C314" s="42" t="s">
        <v>250</v>
      </c>
      <c r="D314" s="43">
        <v>500940231</v>
      </c>
      <c r="E314" s="44" t="s">
        <v>171</v>
      </c>
      <c r="F314" s="44" t="s">
        <v>170</v>
      </c>
      <c r="G314" s="45" t="s">
        <v>86</v>
      </c>
      <c r="H314" s="46" t="s">
        <v>248</v>
      </c>
      <c r="I314" s="89">
        <v>44559</v>
      </c>
      <c r="J314" s="47" t="s">
        <v>49</v>
      </c>
      <c r="K314" s="42" t="s">
        <v>250</v>
      </c>
      <c r="L314" s="89">
        <v>44559</v>
      </c>
      <c r="M314" s="49">
        <v>861.84</v>
      </c>
      <c r="N314" s="91">
        <v>0</v>
      </c>
      <c r="O314" s="49">
        <f t="shared" si="129"/>
        <v>861.84</v>
      </c>
      <c r="P314" s="50">
        <f t="shared" si="134"/>
        <v>1.1603081778520376E-4</v>
      </c>
      <c r="Q314" s="51">
        <v>0.1</v>
      </c>
      <c r="R314" s="52" t="s">
        <v>50</v>
      </c>
      <c r="S314" s="90" t="s">
        <v>67</v>
      </c>
      <c r="T314" s="117" t="s">
        <v>247</v>
      </c>
      <c r="U314" s="118"/>
      <c r="V314" s="53"/>
      <c r="W314" s="54"/>
      <c r="AF314" s="56"/>
    </row>
    <row r="315" spans="2:32" s="55" customFormat="1" ht="51" customHeight="1">
      <c r="B315" s="92">
        <v>56</v>
      </c>
      <c r="C315" s="42" t="s">
        <v>250</v>
      </c>
      <c r="D315" s="43">
        <v>500940231</v>
      </c>
      <c r="E315" s="44" t="s">
        <v>171</v>
      </c>
      <c r="F315" s="44" t="s">
        <v>170</v>
      </c>
      <c r="G315" s="45" t="s">
        <v>86</v>
      </c>
      <c r="H315" s="46" t="s">
        <v>248</v>
      </c>
      <c r="I315" s="89">
        <v>44559</v>
      </c>
      <c r="J315" s="47" t="s">
        <v>49</v>
      </c>
      <c r="K315" s="42" t="s">
        <v>250</v>
      </c>
      <c r="L315" s="89">
        <v>44559</v>
      </c>
      <c r="M315" s="49">
        <v>861.84</v>
      </c>
      <c r="N315" s="91">
        <v>0</v>
      </c>
      <c r="O315" s="49">
        <f t="shared" si="129"/>
        <v>861.84</v>
      </c>
      <c r="P315" s="50">
        <f t="shared" si="134"/>
        <v>5.453448435904576E-4</v>
      </c>
      <c r="Q315" s="51">
        <v>0.47</v>
      </c>
      <c r="R315" s="52" t="s">
        <v>50</v>
      </c>
      <c r="S315" s="90" t="s">
        <v>67</v>
      </c>
      <c r="T315" s="117" t="s">
        <v>247</v>
      </c>
      <c r="U315" s="118"/>
      <c r="V315" s="53"/>
      <c r="W315" s="54"/>
      <c r="AF315" s="56"/>
    </row>
    <row r="316" spans="2:32" s="55" customFormat="1" ht="51" customHeight="1">
      <c r="B316" s="92">
        <v>57</v>
      </c>
      <c r="C316" s="42" t="s">
        <v>250</v>
      </c>
      <c r="D316" s="43">
        <v>500940231</v>
      </c>
      <c r="E316" s="44" t="s">
        <v>171</v>
      </c>
      <c r="F316" s="44" t="s">
        <v>170</v>
      </c>
      <c r="G316" s="45" t="s">
        <v>86</v>
      </c>
      <c r="H316" s="46" t="s">
        <v>248</v>
      </c>
      <c r="I316" s="89">
        <v>44559</v>
      </c>
      <c r="J316" s="47" t="s">
        <v>49</v>
      </c>
      <c r="K316" s="42" t="s">
        <v>250</v>
      </c>
      <c r="L316" s="89">
        <v>44559</v>
      </c>
      <c r="M316" s="49">
        <v>861.84</v>
      </c>
      <c r="N316" s="91">
        <v>0</v>
      </c>
      <c r="O316" s="49">
        <f t="shared" si="129"/>
        <v>861.84</v>
      </c>
      <c r="P316" s="50">
        <f t="shared" si="134"/>
        <v>1.2299266685231597E-3</v>
      </c>
      <c r="Q316" s="51">
        <v>1.06</v>
      </c>
      <c r="R316" s="52" t="s">
        <v>50</v>
      </c>
      <c r="S316" s="90" t="s">
        <v>67</v>
      </c>
      <c r="T316" s="117" t="s">
        <v>247</v>
      </c>
      <c r="U316" s="118"/>
      <c r="V316" s="53"/>
      <c r="W316" s="54"/>
      <c r="AF316" s="56"/>
    </row>
    <row r="317" spans="2:32" s="55" customFormat="1" ht="51" customHeight="1">
      <c r="B317" s="92">
        <v>58</v>
      </c>
      <c r="C317" s="42" t="s">
        <v>250</v>
      </c>
      <c r="D317" s="43">
        <v>500940231</v>
      </c>
      <c r="E317" s="44" t="s">
        <v>171</v>
      </c>
      <c r="F317" s="44" t="s">
        <v>170</v>
      </c>
      <c r="G317" s="45" t="s">
        <v>86</v>
      </c>
      <c r="H317" s="46" t="s">
        <v>248</v>
      </c>
      <c r="I317" s="89">
        <v>44559</v>
      </c>
      <c r="J317" s="47" t="s">
        <v>49</v>
      </c>
      <c r="K317" s="42" t="s">
        <v>250</v>
      </c>
      <c r="L317" s="89">
        <v>44559</v>
      </c>
      <c r="M317" s="49">
        <v>861.84</v>
      </c>
      <c r="N317" s="91">
        <v>0</v>
      </c>
      <c r="O317" s="49">
        <f t="shared" si="129"/>
        <v>861.84</v>
      </c>
      <c r="P317" s="50">
        <f t="shared" si="134"/>
        <v>2.4946625823818805E-3</v>
      </c>
      <c r="Q317" s="51">
        <v>2.15</v>
      </c>
      <c r="R317" s="52" t="s">
        <v>50</v>
      </c>
      <c r="S317" s="90" t="s">
        <v>67</v>
      </c>
      <c r="T317" s="117" t="s">
        <v>247</v>
      </c>
      <c r="U317" s="118"/>
      <c r="V317" s="53"/>
      <c r="W317" s="54"/>
      <c r="AF317" s="56"/>
    </row>
    <row r="318" spans="2:32" s="55" customFormat="1" ht="51" customHeight="1">
      <c r="B318" s="92">
        <v>59</v>
      </c>
      <c r="C318" s="42" t="s">
        <v>250</v>
      </c>
      <c r="D318" s="43">
        <v>500940231</v>
      </c>
      <c r="E318" s="44" t="s">
        <v>171</v>
      </c>
      <c r="F318" s="44" t="s">
        <v>170</v>
      </c>
      <c r="G318" s="45" t="s">
        <v>86</v>
      </c>
      <c r="H318" s="46" t="s">
        <v>248</v>
      </c>
      <c r="I318" s="89">
        <v>44559</v>
      </c>
      <c r="J318" s="47" t="s">
        <v>49</v>
      </c>
      <c r="K318" s="42" t="s">
        <v>250</v>
      </c>
      <c r="L318" s="89">
        <v>44559</v>
      </c>
      <c r="M318" s="49">
        <v>861.84</v>
      </c>
      <c r="N318" s="91">
        <v>0</v>
      </c>
      <c r="O318" s="49">
        <f t="shared" si="129"/>
        <v>861.84</v>
      </c>
      <c r="P318" s="50">
        <f t="shared" si="134"/>
        <v>4.8152789380859562E-3</v>
      </c>
      <c r="Q318" s="51">
        <v>4.1500000000000004</v>
      </c>
      <c r="R318" s="52" t="s">
        <v>50</v>
      </c>
      <c r="S318" s="90" t="s">
        <v>67</v>
      </c>
      <c r="T318" s="117" t="s">
        <v>247</v>
      </c>
      <c r="U318" s="118"/>
      <c r="V318" s="53"/>
      <c r="W318" s="54"/>
      <c r="AF318" s="56"/>
    </row>
    <row r="319" spans="2:32" s="55" customFormat="1" ht="51" customHeight="1">
      <c r="B319" s="92">
        <v>60</v>
      </c>
      <c r="C319" s="42" t="s">
        <v>250</v>
      </c>
      <c r="D319" s="43">
        <v>500940231</v>
      </c>
      <c r="E319" s="44" t="s">
        <v>171</v>
      </c>
      <c r="F319" s="44" t="s">
        <v>170</v>
      </c>
      <c r="G319" s="45" t="s">
        <v>86</v>
      </c>
      <c r="H319" s="46" t="s">
        <v>248</v>
      </c>
      <c r="I319" s="89">
        <v>44559</v>
      </c>
      <c r="J319" s="47" t="s">
        <v>49</v>
      </c>
      <c r="K319" s="42" t="s">
        <v>250</v>
      </c>
      <c r="L319" s="89">
        <v>44559</v>
      </c>
      <c r="M319" s="49">
        <v>861.84</v>
      </c>
      <c r="N319" s="91">
        <v>0</v>
      </c>
      <c r="O319" s="49">
        <f t="shared" si="129"/>
        <v>861.84</v>
      </c>
      <c r="P319" s="50">
        <f t="shared" si="134"/>
        <v>3.7477954144620809E-3</v>
      </c>
      <c r="Q319" s="51">
        <v>3.23</v>
      </c>
      <c r="R319" s="52" t="s">
        <v>50</v>
      </c>
      <c r="S319" s="90" t="s">
        <v>67</v>
      </c>
      <c r="T319" s="117" t="s">
        <v>247</v>
      </c>
      <c r="U319" s="118"/>
      <c r="V319" s="53"/>
      <c r="W319" s="54"/>
      <c r="AF319" s="56"/>
    </row>
    <row r="320" spans="2:32" s="55" customFormat="1" ht="51" customHeight="1">
      <c r="B320" s="92">
        <v>61</v>
      </c>
      <c r="C320" s="42" t="s">
        <v>250</v>
      </c>
      <c r="D320" s="43">
        <v>500940231</v>
      </c>
      <c r="E320" s="44" t="s">
        <v>171</v>
      </c>
      <c r="F320" s="44" t="s">
        <v>170</v>
      </c>
      <c r="G320" s="45" t="s">
        <v>86</v>
      </c>
      <c r="H320" s="46" t="s">
        <v>248</v>
      </c>
      <c r="I320" s="89">
        <v>44559</v>
      </c>
      <c r="J320" s="47" t="s">
        <v>49</v>
      </c>
      <c r="K320" s="42" t="s">
        <v>250</v>
      </c>
      <c r="L320" s="89">
        <v>44559</v>
      </c>
      <c r="M320" s="49">
        <v>861.84</v>
      </c>
      <c r="N320" s="91">
        <v>0</v>
      </c>
      <c r="O320" s="49">
        <f t="shared" si="129"/>
        <v>861.84</v>
      </c>
      <c r="P320" s="50">
        <f t="shared" si="134"/>
        <v>3.7942077415761624E-3</v>
      </c>
      <c r="Q320" s="51">
        <v>3.27</v>
      </c>
      <c r="R320" s="52" t="s">
        <v>50</v>
      </c>
      <c r="S320" s="90" t="s">
        <v>67</v>
      </c>
      <c r="T320" s="117" t="s">
        <v>247</v>
      </c>
      <c r="U320" s="118"/>
      <c r="V320" s="53"/>
      <c r="W320" s="54"/>
      <c r="AF320" s="56"/>
    </row>
    <row r="321" spans="2:32" s="55" customFormat="1" ht="51" customHeight="1">
      <c r="B321" s="92">
        <v>62</v>
      </c>
      <c r="C321" s="42" t="s">
        <v>250</v>
      </c>
      <c r="D321" s="43">
        <v>500940231</v>
      </c>
      <c r="E321" s="44" t="s">
        <v>171</v>
      </c>
      <c r="F321" s="44" t="s">
        <v>170</v>
      </c>
      <c r="G321" s="45" t="s">
        <v>86</v>
      </c>
      <c r="H321" s="46" t="s">
        <v>248</v>
      </c>
      <c r="I321" s="89">
        <v>44559</v>
      </c>
      <c r="J321" s="47" t="s">
        <v>49</v>
      </c>
      <c r="K321" s="42" t="s">
        <v>250</v>
      </c>
      <c r="L321" s="89">
        <v>44559</v>
      </c>
      <c r="M321" s="49">
        <v>861.84</v>
      </c>
      <c r="N321" s="91">
        <v>0</v>
      </c>
      <c r="O321" s="49">
        <f t="shared" si="129"/>
        <v>861.84</v>
      </c>
      <c r="P321" s="50">
        <f t="shared" ref="P321:P329" si="135">+Q321/O321</f>
        <v>5.3490206998978935E-3</v>
      </c>
      <c r="Q321" s="51">
        <v>4.6100000000000003</v>
      </c>
      <c r="R321" s="52" t="s">
        <v>50</v>
      </c>
      <c r="S321" s="90" t="s">
        <v>67</v>
      </c>
      <c r="T321" s="117" t="s">
        <v>247</v>
      </c>
      <c r="U321" s="118"/>
      <c r="V321" s="53"/>
      <c r="W321" s="54"/>
      <c r="AF321" s="56"/>
    </row>
    <row r="322" spans="2:32" s="55" customFormat="1" ht="51" customHeight="1">
      <c r="B322" s="92">
        <v>63</v>
      </c>
      <c r="C322" s="42" t="s">
        <v>250</v>
      </c>
      <c r="D322" s="43">
        <v>500940231</v>
      </c>
      <c r="E322" s="44" t="s">
        <v>171</v>
      </c>
      <c r="F322" s="44" t="s">
        <v>170</v>
      </c>
      <c r="G322" s="45" t="s">
        <v>86</v>
      </c>
      <c r="H322" s="46" t="s">
        <v>248</v>
      </c>
      <c r="I322" s="89">
        <v>44559</v>
      </c>
      <c r="J322" s="47" t="s">
        <v>49</v>
      </c>
      <c r="K322" s="42" t="s">
        <v>250</v>
      </c>
      <c r="L322" s="89">
        <v>44559</v>
      </c>
      <c r="M322" s="49">
        <v>861.84</v>
      </c>
      <c r="N322" s="91">
        <v>0</v>
      </c>
      <c r="O322" s="49">
        <f t="shared" si="129"/>
        <v>861.84</v>
      </c>
      <c r="P322" s="50">
        <f t="shared" si="135"/>
        <v>2.3786317645966767E-3</v>
      </c>
      <c r="Q322" s="51">
        <v>2.0499999999999998</v>
      </c>
      <c r="R322" s="52" t="s">
        <v>50</v>
      </c>
      <c r="S322" s="90" t="s">
        <v>67</v>
      </c>
      <c r="T322" s="117" t="s">
        <v>247</v>
      </c>
      <c r="U322" s="118"/>
      <c r="V322" s="53"/>
      <c r="W322" s="54"/>
      <c r="AF322" s="56"/>
    </row>
    <row r="323" spans="2:32" s="55" customFormat="1" ht="51" customHeight="1">
      <c r="B323" s="92">
        <v>65</v>
      </c>
      <c r="C323" s="42" t="s">
        <v>250</v>
      </c>
      <c r="D323" s="43">
        <v>500940231</v>
      </c>
      <c r="E323" s="44" t="s">
        <v>171</v>
      </c>
      <c r="F323" s="44" t="s">
        <v>170</v>
      </c>
      <c r="G323" s="45" t="s">
        <v>86</v>
      </c>
      <c r="H323" s="46" t="s">
        <v>248</v>
      </c>
      <c r="I323" s="89">
        <v>44559</v>
      </c>
      <c r="J323" s="47" t="s">
        <v>49</v>
      </c>
      <c r="K323" s="42" t="s">
        <v>250</v>
      </c>
      <c r="L323" s="89">
        <v>44559</v>
      </c>
      <c r="M323" s="49">
        <v>861.84</v>
      </c>
      <c r="N323" s="91">
        <v>0</v>
      </c>
      <c r="O323" s="49">
        <f t="shared" si="129"/>
        <v>861.84</v>
      </c>
      <c r="P323" s="50">
        <f t="shared" si="135"/>
        <v>6.9154367399981431E-3</v>
      </c>
      <c r="Q323" s="51">
        <v>5.96</v>
      </c>
      <c r="R323" s="52" t="s">
        <v>50</v>
      </c>
      <c r="S323" s="90" t="s">
        <v>67</v>
      </c>
      <c r="T323" s="117" t="s">
        <v>247</v>
      </c>
      <c r="U323" s="118"/>
      <c r="V323" s="53"/>
      <c r="W323" s="54"/>
      <c r="AF323" s="56"/>
    </row>
    <row r="324" spans="2:32" s="55" customFormat="1" ht="51" customHeight="1">
      <c r="B324" s="92">
        <v>66</v>
      </c>
      <c r="C324" s="42" t="s">
        <v>250</v>
      </c>
      <c r="D324" s="43">
        <v>500940231</v>
      </c>
      <c r="E324" s="44" t="s">
        <v>171</v>
      </c>
      <c r="F324" s="44" t="s">
        <v>170</v>
      </c>
      <c r="G324" s="45" t="s">
        <v>86</v>
      </c>
      <c r="H324" s="46" t="s">
        <v>248</v>
      </c>
      <c r="I324" s="89">
        <v>44559</v>
      </c>
      <c r="J324" s="47" t="s">
        <v>49</v>
      </c>
      <c r="K324" s="42" t="s">
        <v>250</v>
      </c>
      <c r="L324" s="89">
        <v>44559</v>
      </c>
      <c r="M324" s="49">
        <v>861.84</v>
      </c>
      <c r="N324" s="91">
        <v>0</v>
      </c>
      <c r="O324" s="49">
        <f t="shared" si="129"/>
        <v>861.84</v>
      </c>
      <c r="P324" s="50">
        <f t="shared" si="135"/>
        <v>3.005198180636777E-3</v>
      </c>
      <c r="Q324" s="51">
        <v>2.59</v>
      </c>
      <c r="R324" s="52" t="s">
        <v>50</v>
      </c>
      <c r="S324" s="90" t="s">
        <v>67</v>
      </c>
      <c r="T324" s="117" t="s">
        <v>247</v>
      </c>
      <c r="U324" s="118"/>
      <c r="V324" s="53"/>
      <c r="W324" s="54"/>
      <c r="AF324" s="56"/>
    </row>
    <row r="325" spans="2:32" s="55" customFormat="1" ht="51" customHeight="1">
      <c r="B325" s="92">
        <v>67</v>
      </c>
      <c r="C325" s="42" t="s">
        <v>250</v>
      </c>
      <c r="D325" s="43">
        <v>500940231</v>
      </c>
      <c r="E325" s="44" t="s">
        <v>171</v>
      </c>
      <c r="F325" s="44" t="s">
        <v>170</v>
      </c>
      <c r="G325" s="45" t="s">
        <v>86</v>
      </c>
      <c r="H325" s="46" t="s">
        <v>248</v>
      </c>
      <c r="I325" s="89">
        <v>44559</v>
      </c>
      <c r="J325" s="47" t="s">
        <v>49</v>
      </c>
      <c r="K325" s="42" t="s">
        <v>250</v>
      </c>
      <c r="L325" s="89">
        <v>44559</v>
      </c>
      <c r="M325" s="49">
        <v>861.84</v>
      </c>
      <c r="N325" s="91">
        <v>0</v>
      </c>
      <c r="O325" s="49">
        <f t="shared" si="129"/>
        <v>861.84</v>
      </c>
      <c r="P325" s="50">
        <f t="shared" si="135"/>
        <v>2.3902348463751971E-3</v>
      </c>
      <c r="Q325" s="51">
        <v>2.06</v>
      </c>
      <c r="R325" s="52" t="s">
        <v>50</v>
      </c>
      <c r="S325" s="90" t="s">
        <v>67</v>
      </c>
      <c r="T325" s="117" t="s">
        <v>247</v>
      </c>
      <c r="U325" s="118"/>
      <c r="V325" s="53"/>
      <c r="W325" s="54"/>
      <c r="AF325" s="56"/>
    </row>
    <row r="326" spans="2:32" s="55" customFormat="1" ht="51" customHeight="1">
      <c r="B326" s="92">
        <v>69</v>
      </c>
      <c r="C326" s="42" t="s">
        <v>250</v>
      </c>
      <c r="D326" s="43">
        <v>500940231</v>
      </c>
      <c r="E326" s="44" t="s">
        <v>171</v>
      </c>
      <c r="F326" s="44" t="s">
        <v>170</v>
      </c>
      <c r="G326" s="45" t="s">
        <v>86</v>
      </c>
      <c r="H326" s="46" t="s">
        <v>248</v>
      </c>
      <c r="I326" s="89">
        <v>44559</v>
      </c>
      <c r="J326" s="47" t="s">
        <v>49</v>
      </c>
      <c r="K326" s="42" t="s">
        <v>250</v>
      </c>
      <c r="L326" s="89">
        <v>44559</v>
      </c>
      <c r="M326" s="49">
        <v>861.84</v>
      </c>
      <c r="N326" s="91">
        <v>0</v>
      </c>
      <c r="O326" s="49">
        <f t="shared" si="129"/>
        <v>861.84</v>
      </c>
      <c r="P326" s="50">
        <f t="shared" si="135"/>
        <v>3.8870323958043254E-3</v>
      </c>
      <c r="Q326" s="51">
        <v>3.35</v>
      </c>
      <c r="R326" s="52" t="s">
        <v>50</v>
      </c>
      <c r="S326" s="90" t="s">
        <v>67</v>
      </c>
      <c r="T326" s="117" t="s">
        <v>247</v>
      </c>
      <c r="U326" s="118"/>
      <c r="V326" s="53"/>
      <c r="W326" s="54"/>
      <c r="AF326" s="56"/>
    </row>
    <row r="327" spans="2:32" s="55" customFormat="1" ht="51" customHeight="1">
      <c r="B327" s="92">
        <v>71</v>
      </c>
      <c r="C327" s="42" t="s">
        <v>250</v>
      </c>
      <c r="D327" s="43">
        <v>500940231</v>
      </c>
      <c r="E327" s="44" t="s">
        <v>171</v>
      </c>
      <c r="F327" s="44" t="s">
        <v>170</v>
      </c>
      <c r="G327" s="45" t="s">
        <v>86</v>
      </c>
      <c r="H327" s="46" t="s">
        <v>248</v>
      </c>
      <c r="I327" s="89">
        <v>44559</v>
      </c>
      <c r="J327" s="47" t="s">
        <v>49</v>
      </c>
      <c r="K327" s="42" t="s">
        <v>250</v>
      </c>
      <c r="L327" s="89">
        <v>44559</v>
      </c>
      <c r="M327" s="49">
        <v>861.84</v>
      </c>
      <c r="N327" s="91">
        <v>0</v>
      </c>
      <c r="O327" s="49">
        <f t="shared" si="129"/>
        <v>861.84</v>
      </c>
      <c r="P327" s="50">
        <f t="shared" si="135"/>
        <v>3.1328320802005015E-3</v>
      </c>
      <c r="Q327" s="51">
        <v>2.7</v>
      </c>
      <c r="R327" s="52" t="s">
        <v>50</v>
      </c>
      <c r="S327" s="90" t="s">
        <v>67</v>
      </c>
      <c r="T327" s="117" t="s">
        <v>247</v>
      </c>
      <c r="U327" s="118"/>
      <c r="V327" s="53"/>
      <c r="W327" s="54"/>
      <c r="AF327" s="56"/>
    </row>
    <row r="328" spans="2:32" s="55" customFormat="1" ht="51" customHeight="1">
      <c r="B328" s="92">
        <v>72</v>
      </c>
      <c r="C328" s="42" t="s">
        <v>250</v>
      </c>
      <c r="D328" s="43">
        <v>500940231</v>
      </c>
      <c r="E328" s="44" t="s">
        <v>171</v>
      </c>
      <c r="F328" s="44" t="s">
        <v>170</v>
      </c>
      <c r="G328" s="45" t="s">
        <v>86</v>
      </c>
      <c r="H328" s="46" t="s">
        <v>248</v>
      </c>
      <c r="I328" s="89">
        <v>44559</v>
      </c>
      <c r="J328" s="47" t="s">
        <v>49</v>
      </c>
      <c r="K328" s="42" t="s">
        <v>250</v>
      </c>
      <c r="L328" s="89">
        <v>44559</v>
      </c>
      <c r="M328" s="49">
        <v>861.84</v>
      </c>
      <c r="N328" s="91">
        <v>0</v>
      </c>
      <c r="O328" s="49">
        <f t="shared" si="129"/>
        <v>861.84</v>
      </c>
      <c r="P328" s="50">
        <f t="shared" si="135"/>
        <v>1.0976515362480276E-2</v>
      </c>
      <c r="Q328" s="51">
        <v>9.4600000000000009</v>
      </c>
      <c r="R328" s="52" t="s">
        <v>50</v>
      </c>
      <c r="S328" s="90" t="s">
        <v>67</v>
      </c>
      <c r="T328" s="117" t="s">
        <v>247</v>
      </c>
      <c r="U328" s="118"/>
      <c r="V328" s="53"/>
      <c r="W328" s="54"/>
      <c r="AF328" s="56"/>
    </row>
    <row r="329" spans="2:32" s="55" customFormat="1" ht="51" customHeight="1">
      <c r="B329" s="92">
        <v>77</v>
      </c>
      <c r="C329" s="42" t="s">
        <v>250</v>
      </c>
      <c r="D329" s="43">
        <v>500940231</v>
      </c>
      <c r="E329" s="44" t="s">
        <v>171</v>
      </c>
      <c r="F329" s="44" t="s">
        <v>170</v>
      </c>
      <c r="G329" s="45" t="s">
        <v>86</v>
      </c>
      <c r="H329" s="46" t="s">
        <v>248</v>
      </c>
      <c r="I329" s="89">
        <v>44559</v>
      </c>
      <c r="J329" s="47" t="s">
        <v>49</v>
      </c>
      <c r="K329" s="42" t="s">
        <v>250</v>
      </c>
      <c r="L329" s="89">
        <v>44559</v>
      </c>
      <c r="M329" s="49">
        <v>861.84</v>
      </c>
      <c r="N329" s="91">
        <v>0</v>
      </c>
      <c r="O329" s="49">
        <f t="shared" si="129"/>
        <v>861.84</v>
      </c>
      <c r="P329" s="50">
        <f t="shared" si="135"/>
        <v>4.9197066740926387E-3</v>
      </c>
      <c r="Q329" s="51">
        <v>4.24</v>
      </c>
      <c r="R329" s="52" t="s">
        <v>50</v>
      </c>
      <c r="S329" s="90" t="s">
        <v>67</v>
      </c>
      <c r="T329" s="117" t="s">
        <v>247</v>
      </c>
      <c r="U329" s="118"/>
      <c r="V329" s="53"/>
      <c r="W329" s="54"/>
      <c r="AF329" s="56"/>
    </row>
    <row r="330" spans="2:32" s="55" customFormat="1" ht="51" customHeight="1">
      <c r="B330" s="92" t="s">
        <v>64</v>
      </c>
      <c r="C330" s="42"/>
      <c r="D330" s="43">
        <v>502503661</v>
      </c>
      <c r="E330" s="44" t="s">
        <v>51</v>
      </c>
      <c r="F330" s="44" t="s">
        <v>100</v>
      </c>
      <c r="G330" s="44"/>
      <c r="H330" s="43"/>
      <c r="I330" s="110">
        <v>44620</v>
      </c>
      <c r="J330" s="47"/>
      <c r="K330" s="48"/>
      <c r="L330" s="111">
        <v>44620</v>
      </c>
      <c r="M330" s="49">
        <f>(SUM($Q$27:$Q$329)-SUMIF($R$27:$R$329,"Custos com a aquisição de serviços a terceiros para a implementação do projeto - Reg. Art. 8.3.1.f ",$Q$27:$Q$329))*0.2</f>
        <v>15542.693159549404</v>
      </c>
      <c r="N330" s="91">
        <v>0</v>
      </c>
      <c r="O330" s="49">
        <f t="shared" si="129"/>
        <v>15542.693159549404</v>
      </c>
      <c r="P330" s="50">
        <v>1</v>
      </c>
      <c r="Q330" s="51">
        <f>(SUM($Q$27:$Q$329)-SUMIF($R$27:$R$329,"Custos com a aquisição de serviços a terceiros para a implementação do projeto - Reg. Art. 8.3.1.f ",$Q$27:$Q$329))*0.2</f>
        <v>15542.693159549404</v>
      </c>
      <c r="R330" s="52" t="s">
        <v>65</v>
      </c>
      <c r="S330" s="90" t="s">
        <v>67</v>
      </c>
      <c r="T330" s="117" t="s">
        <v>249</v>
      </c>
      <c r="U330" s="118"/>
      <c r="V330" s="53"/>
      <c r="W330" s="54"/>
      <c r="AF330" s="56"/>
    </row>
    <row r="331" spans="2:32" ht="13.5" customHeight="1">
      <c r="B331" s="57"/>
      <c r="C331" s="58"/>
      <c r="D331" s="59"/>
      <c r="E331" s="59"/>
      <c r="F331" s="59"/>
      <c r="G331" s="59"/>
      <c r="H331" s="59"/>
      <c r="I331" s="59"/>
      <c r="J331" s="59"/>
      <c r="K331" s="60"/>
      <c r="L331" s="59"/>
      <c r="M331" s="59"/>
      <c r="N331" s="105"/>
      <c r="O331" s="59"/>
      <c r="P331" s="59"/>
      <c r="Q331" s="59"/>
      <c r="R331" s="59"/>
      <c r="S331" s="59"/>
      <c r="T331" s="59"/>
      <c r="U331" s="61"/>
      <c r="V331" s="62"/>
      <c r="W331" s="63"/>
    </row>
    <row r="332" spans="2:32" ht="11.25" customHeight="1">
      <c r="B332" s="121" t="s">
        <v>39</v>
      </c>
      <c r="C332" s="122"/>
      <c r="D332" s="122"/>
      <c r="E332" s="122"/>
      <c r="F332" s="122"/>
      <c r="G332" s="122"/>
      <c r="H332" s="122"/>
      <c r="I332" s="123"/>
      <c r="J332" s="123"/>
      <c r="K332" s="123"/>
      <c r="L332" s="123"/>
      <c r="M332" s="123"/>
      <c r="N332" s="123"/>
      <c r="O332" s="123"/>
      <c r="P332" s="123"/>
      <c r="Q332" s="64">
        <f>SUM(Q27:Q330)</f>
        <v>125066.27895729642</v>
      </c>
      <c r="R332" s="65"/>
      <c r="S332" s="65"/>
      <c r="T332" s="65"/>
      <c r="U332" s="66"/>
      <c r="V332" s="67">
        <f>SUM(V298:V331)</f>
        <v>0</v>
      </c>
      <c r="W332" s="68"/>
    </row>
    <row r="333" spans="2:32" ht="13.5" thickBot="1">
      <c r="B333" s="69"/>
      <c r="C333" s="70"/>
      <c r="D333" s="70"/>
      <c r="E333" s="70"/>
      <c r="F333" s="70"/>
      <c r="G333" s="70"/>
      <c r="H333" s="70"/>
      <c r="I333" s="124"/>
      <c r="J333" s="124"/>
      <c r="K333" s="124"/>
      <c r="L333" s="124"/>
      <c r="M333" s="124"/>
      <c r="N333" s="124"/>
      <c r="O333" s="124"/>
      <c r="P333" s="124"/>
      <c r="Q333" s="70"/>
      <c r="R333" s="70"/>
      <c r="S333" s="70"/>
      <c r="T333" s="70"/>
      <c r="U333" s="71"/>
      <c r="V333" s="72"/>
      <c r="W333" s="73"/>
      <c r="X333" s="27"/>
    </row>
    <row r="334" spans="2:32" ht="12" customHeight="1" thickTop="1">
      <c r="B334" s="74"/>
      <c r="C334" s="27"/>
      <c r="E334" s="27"/>
      <c r="F334" s="27"/>
      <c r="G334" s="27"/>
      <c r="H334" s="27"/>
      <c r="I334" s="27"/>
      <c r="J334" s="27"/>
      <c r="K334" s="27"/>
      <c r="L334" s="27"/>
      <c r="M334" s="27"/>
      <c r="N334" s="102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</row>
    <row r="335" spans="2:32" ht="12" customHeight="1">
      <c r="B335" s="113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102"/>
      <c r="O335" s="27"/>
      <c r="P335" s="27"/>
      <c r="Q335" s="27"/>
      <c r="R335" s="27"/>
      <c r="S335" s="27"/>
      <c r="T335" s="125" t="s">
        <v>43</v>
      </c>
      <c r="U335" s="125"/>
      <c r="V335" s="125"/>
      <c r="W335" s="27"/>
      <c r="X335" s="27"/>
      <c r="Y335" s="27"/>
    </row>
    <row r="336" spans="2:32" ht="12" customHeight="1">
      <c r="B336" s="74"/>
      <c r="C336" s="27"/>
      <c r="F336" s="27"/>
      <c r="G336" s="27"/>
      <c r="H336" s="27"/>
      <c r="I336" s="27"/>
      <c r="J336" s="27"/>
      <c r="K336" s="27"/>
      <c r="L336" s="27"/>
      <c r="M336" s="27"/>
      <c r="N336" s="102"/>
      <c r="O336" s="27"/>
      <c r="P336" s="27"/>
      <c r="Q336" s="27"/>
      <c r="R336" s="27"/>
      <c r="S336" s="27"/>
      <c r="T336" s="126"/>
      <c r="U336" s="126"/>
      <c r="V336" s="126"/>
      <c r="W336" s="27"/>
      <c r="X336" s="27"/>
      <c r="Y336" s="27"/>
    </row>
    <row r="337" spans="2:25" ht="12" customHeight="1">
      <c r="B337" s="74"/>
      <c r="C337" s="27"/>
      <c r="F337" s="27"/>
      <c r="G337" s="27"/>
      <c r="H337" s="27"/>
      <c r="I337" s="27"/>
      <c r="J337" s="27"/>
      <c r="K337" s="27"/>
      <c r="L337" s="27"/>
      <c r="M337" s="27"/>
      <c r="N337" s="102"/>
      <c r="O337" s="27"/>
      <c r="P337" s="27"/>
      <c r="Q337" s="27"/>
      <c r="R337" s="27"/>
      <c r="S337" s="27"/>
      <c r="W337" s="27"/>
      <c r="X337" s="27"/>
      <c r="Y337" s="27"/>
    </row>
    <row r="338" spans="2:25" ht="12" customHeight="1">
      <c r="B338" s="74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102"/>
      <c r="O338" s="27"/>
      <c r="P338" s="27"/>
      <c r="Q338" s="27"/>
      <c r="R338" s="27"/>
      <c r="S338" s="27"/>
      <c r="W338" s="27"/>
      <c r="X338" s="27"/>
      <c r="Y338" s="27"/>
    </row>
    <row r="339" spans="2:25" ht="12" customHeight="1">
      <c r="B339" s="74"/>
      <c r="C339" s="27"/>
      <c r="F339" s="27"/>
      <c r="G339" s="27"/>
      <c r="H339" s="27"/>
      <c r="I339" s="27"/>
      <c r="J339" s="27"/>
      <c r="K339" s="27"/>
      <c r="L339" s="27"/>
      <c r="M339" s="27"/>
      <c r="N339" s="102"/>
      <c r="O339" s="27"/>
      <c r="P339" s="27"/>
      <c r="Q339" s="80"/>
      <c r="R339" s="80"/>
      <c r="S339" s="80"/>
      <c r="T339" s="80"/>
      <c r="U339" s="80"/>
      <c r="V339" s="80"/>
      <c r="W339"/>
      <c r="X339" s="27"/>
      <c r="Y339" s="27"/>
    </row>
    <row r="340" spans="2:25" ht="12" customHeight="1">
      <c r="B340" s="74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102"/>
      <c r="O340" s="27"/>
      <c r="P340" s="27"/>
      <c r="Q340" s="80"/>
      <c r="R340" s="80"/>
      <c r="S340" s="80"/>
      <c r="W340"/>
      <c r="X340" s="27"/>
      <c r="Y340" s="27"/>
    </row>
    <row r="341" spans="2:25" ht="12" customHeight="1">
      <c r="B341" s="74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102"/>
      <c r="O341" s="27"/>
      <c r="P341" s="27"/>
      <c r="Q341" s="81" t="s">
        <v>16</v>
      </c>
      <c r="R341" s="82" t="s">
        <v>42</v>
      </c>
      <c r="S341" s="83"/>
      <c r="T341" s="84"/>
      <c r="U341" s="84"/>
      <c r="V341" s="84"/>
      <c r="W341"/>
      <c r="X341" s="27"/>
      <c r="Y341" s="27"/>
    </row>
    <row r="342" spans="2:25" ht="12" customHeight="1">
      <c r="B342" s="74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102"/>
      <c r="O342" s="27"/>
      <c r="P342" s="27"/>
      <c r="Q342" s="80"/>
      <c r="R342" s="80"/>
      <c r="S342" s="80"/>
      <c r="T342" s="119" t="s">
        <v>44</v>
      </c>
      <c r="U342" s="120"/>
      <c r="V342" s="120"/>
      <c r="W342"/>
      <c r="X342" s="27"/>
      <c r="Y342" s="27"/>
    </row>
    <row r="343" spans="2:25" ht="12" customHeight="1">
      <c r="B343" s="74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102"/>
      <c r="O343" s="27"/>
      <c r="P343" s="27"/>
      <c r="Q343" s="80"/>
      <c r="R343" s="80"/>
      <c r="S343" s="80"/>
      <c r="T343" s="80"/>
      <c r="U343" s="80"/>
      <c r="V343" s="80"/>
      <c r="W343"/>
      <c r="X343" s="27"/>
      <c r="Y343" s="27"/>
    </row>
    <row r="344" spans="2:25" ht="12" customHeight="1">
      <c r="B344" s="74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102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</row>
    <row r="345" spans="2:25" ht="12" customHeight="1">
      <c r="B345" s="74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102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</row>
    <row r="346" spans="2:25" ht="12" customHeight="1">
      <c r="B346" s="74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102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</row>
    <row r="347" spans="2:25" ht="12" customHeight="1">
      <c r="B347" s="74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102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</row>
    <row r="348" spans="2:25" ht="12" customHeight="1">
      <c r="B348" s="74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102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</row>
    <row r="349" spans="2:25" ht="12" customHeight="1">
      <c r="B349" s="74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102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</row>
    <row r="350" spans="2:25" ht="12" customHeight="1">
      <c r="B350" s="74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102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</row>
    <row r="351" spans="2:25" ht="12" customHeight="1">
      <c r="B351" s="74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102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</row>
    <row r="352" spans="2:25" ht="12" customHeight="1">
      <c r="B352" s="74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102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</row>
    <row r="353" spans="2:25" ht="12" customHeight="1">
      <c r="B353" s="74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102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</row>
    <row r="354" spans="2:25" ht="12" customHeight="1">
      <c r="B354" s="74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102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</row>
    <row r="355" spans="2:25" ht="12" customHeight="1">
      <c r="B355" s="74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102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</row>
    <row r="356" spans="2:25" ht="12" customHeight="1">
      <c r="B356" s="74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102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</row>
    <row r="357" spans="2:25" ht="12" customHeight="1">
      <c r="B357" s="74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102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</row>
    <row r="358" spans="2:25" ht="12" customHeight="1">
      <c r="B358" s="74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102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</row>
    <row r="359" spans="2:25" ht="12" customHeight="1">
      <c r="B359" s="74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102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</row>
    <row r="360" spans="2:25" ht="12" customHeight="1">
      <c r="B360" s="74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102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</row>
    <row r="361" spans="2:25" ht="12" customHeight="1">
      <c r="B361" s="74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102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</row>
    <row r="362" spans="2:25" ht="12" customHeight="1">
      <c r="B362" s="74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102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</row>
    <row r="363" spans="2:25" ht="12" customHeight="1">
      <c r="B363" s="74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102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</row>
    <row r="364" spans="2:25" ht="12" customHeight="1">
      <c r="B364" s="74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102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</row>
    <row r="365" spans="2:25" ht="12" customHeight="1">
      <c r="B365" s="74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102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</row>
    <row r="366" spans="2:25" ht="12" customHeight="1">
      <c r="B366" s="74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102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</row>
    <row r="367" spans="2:25" ht="12" customHeight="1">
      <c r="B367" s="74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102"/>
      <c r="O367" s="27"/>
      <c r="P367" s="27"/>
      <c r="Q367" s="75"/>
      <c r="R367" s="75"/>
      <c r="S367" s="27"/>
      <c r="T367" s="27"/>
      <c r="U367" s="27"/>
      <c r="V367" s="27"/>
      <c r="W367" s="27"/>
      <c r="X367" s="27"/>
      <c r="Y367" s="27"/>
    </row>
    <row r="368" spans="2:25" ht="12" customHeight="1">
      <c r="B368" s="74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102"/>
      <c r="O368" s="27"/>
      <c r="P368" s="27"/>
      <c r="Q368" s="75"/>
      <c r="R368" s="75"/>
      <c r="S368" s="27"/>
      <c r="T368" s="27"/>
      <c r="U368" s="27"/>
      <c r="V368" s="27"/>
      <c r="W368" s="27"/>
      <c r="X368" s="27"/>
      <c r="Y368" s="27"/>
    </row>
    <row r="369" spans="2:25" ht="12" customHeight="1">
      <c r="B369" s="74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102"/>
      <c r="O369" s="27"/>
      <c r="P369" s="27"/>
      <c r="Q369" s="75"/>
      <c r="R369" s="75"/>
      <c r="S369" s="27"/>
      <c r="T369" s="27"/>
      <c r="U369" s="27"/>
      <c r="V369" s="27"/>
      <c r="W369" s="27"/>
      <c r="X369" s="27"/>
      <c r="Y369" s="27"/>
    </row>
    <row r="370" spans="2:25" ht="12" customHeight="1">
      <c r="B370" s="74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102"/>
      <c r="O370" s="27"/>
      <c r="P370" s="27"/>
      <c r="Q370" s="75"/>
      <c r="R370" s="75"/>
      <c r="S370" s="27"/>
      <c r="T370" s="27"/>
      <c r="U370" s="27"/>
      <c r="V370" s="27"/>
      <c r="W370" s="27"/>
      <c r="X370" s="27"/>
      <c r="Y370" s="27"/>
    </row>
    <row r="371" spans="2:25" ht="12" customHeight="1">
      <c r="B371" s="74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102"/>
      <c r="O371" s="27"/>
      <c r="P371" s="27"/>
      <c r="Q371" s="75"/>
      <c r="R371" s="75"/>
      <c r="S371" s="27"/>
      <c r="T371" s="27"/>
      <c r="U371" s="27"/>
      <c r="V371" s="27"/>
      <c r="W371" s="27"/>
      <c r="X371" s="27"/>
      <c r="Y371" s="27"/>
    </row>
    <row r="372" spans="2:25" ht="12" customHeight="1">
      <c r="B372" s="74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102"/>
      <c r="O372" s="27"/>
      <c r="P372" s="27"/>
      <c r="Q372" s="75"/>
      <c r="R372" s="75"/>
      <c r="S372" s="27"/>
      <c r="T372" s="27"/>
      <c r="U372" s="27"/>
      <c r="V372" s="27"/>
      <c r="W372" s="27"/>
      <c r="X372" s="27"/>
      <c r="Y372" s="27"/>
    </row>
    <row r="373" spans="2:25" ht="12" customHeight="1">
      <c r="B373" s="74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102"/>
      <c r="O373" s="27"/>
      <c r="P373" s="27"/>
      <c r="Q373" s="75"/>
      <c r="R373" s="75"/>
      <c r="S373" s="27"/>
      <c r="T373" s="27"/>
      <c r="U373" s="27"/>
      <c r="V373" s="27"/>
      <c r="W373" s="27"/>
      <c r="X373" s="27"/>
      <c r="Y373" s="27"/>
    </row>
    <row r="374" spans="2:25" ht="12" customHeight="1">
      <c r="B374" s="74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102"/>
      <c r="O374" s="27"/>
      <c r="P374" s="27"/>
      <c r="Q374" s="75"/>
      <c r="R374" s="75"/>
      <c r="S374" s="27"/>
      <c r="T374" s="27"/>
      <c r="U374" s="27"/>
      <c r="V374" s="27"/>
      <c r="W374" s="27"/>
      <c r="X374" s="27"/>
      <c r="Y374" s="27"/>
    </row>
    <row r="375" spans="2:25" ht="12" customHeight="1">
      <c r="B375" s="74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102"/>
      <c r="O375" s="27"/>
      <c r="P375" s="27"/>
      <c r="Q375" s="75"/>
      <c r="R375" s="75"/>
      <c r="S375" s="27"/>
      <c r="T375" s="27"/>
      <c r="U375" s="27"/>
      <c r="V375" s="27"/>
      <c r="W375" s="27"/>
      <c r="X375" s="27"/>
      <c r="Y375" s="27"/>
    </row>
    <row r="376" spans="2:25" ht="12" customHeight="1">
      <c r="B376" s="74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102"/>
      <c r="O376" s="27"/>
      <c r="P376" s="27"/>
      <c r="Q376" s="75"/>
      <c r="R376" s="75"/>
      <c r="S376" s="27"/>
      <c r="T376" s="27"/>
      <c r="U376" s="27"/>
      <c r="V376" s="27"/>
      <c r="W376" s="27"/>
      <c r="X376" s="27"/>
      <c r="Y376" s="27"/>
    </row>
    <row r="377" spans="2:25" ht="12" customHeight="1">
      <c r="B377" s="74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102"/>
      <c r="O377" s="27"/>
      <c r="P377" s="27"/>
      <c r="Q377" s="75"/>
      <c r="R377" s="75"/>
      <c r="S377" s="27"/>
      <c r="T377" s="27"/>
      <c r="U377" s="27"/>
      <c r="V377" s="27"/>
      <c r="W377" s="27"/>
      <c r="X377" s="27"/>
      <c r="Y377" s="27"/>
    </row>
    <row r="378" spans="2:25" ht="12" customHeight="1">
      <c r="B378" s="74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102"/>
      <c r="O378" s="27"/>
      <c r="P378" s="27"/>
      <c r="Q378" s="75"/>
      <c r="R378" s="75"/>
      <c r="S378" s="27"/>
      <c r="T378" s="27"/>
      <c r="U378" s="27"/>
      <c r="V378" s="27"/>
      <c r="W378" s="27"/>
      <c r="X378" s="27"/>
      <c r="Y378" s="27"/>
    </row>
    <row r="379" spans="2:25" ht="12" customHeight="1">
      <c r="B379" s="74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102"/>
      <c r="O379" s="27"/>
      <c r="P379" s="27"/>
      <c r="Q379" s="75"/>
      <c r="R379" s="75"/>
      <c r="S379" s="27"/>
      <c r="T379" s="27"/>
      <c r="U379" s="27"/>
      <c r="V379" s="27"/>
      <c r="W379" s="27"/>
      <c r="X379" s="27"/>
      <c r="Y379" s="27"/>
    </row>
    <row r="380" spans="2:25" ht="12" customHeight="1">
      <c r="B380" s="74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102"/>
      <c r="O380" s="27"/>
      <c r="P380" s="27"/>
      <c r="Q380" s="75"/>
      <c r="R380" s="75"/>
      <c r="S380" s="27"/>
      <c r="T380" s="27"/>
      <c r="U380" s="27"/>
      <c r="V380" s="27"/>
      <c r="W380" s="27"/>
      <c r="X380" s="27"/>
      <c r="Y380" s="27"/>
    </row>
    <row r="381" spans="2:25" ht="12" customHeight="1">
      <c r="B381" s="74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102"/>
      <c r="O381" s="27"/>
      <c r="P381" s="75"/>
      <c r="Q381" s="75"/>
      <c r="R381" s="75"/>
      <c r="S381" s="27"/>
      <c r="T381" s="27"/>
      <c r="U381" s="27"/>
      <c r="V381" s="27"/>
      <c r="W381" s="27"/>
      <c r="X381" s="27"/>
      <c r="Y381" s="27"/>
    </row>
    <row r="382" spans="2:25" ht="12" customHeight="1">
      <c r="B382" s="74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102"/>
      <c r="O382" s="27"/>
      <c r="P382" s="75"/>
      <c r="Q382" s="75"/>
      <c r="R382" s="75"/>
      <c r="S382" s="27"/>
      <c r="T382" s="27"/>
      <c r="U382" s="27"/>
      <c r="V382" s="27"/>
      <c r="W382" s="27"/>
      <c r="X382" s="27"/>
      <c r="Y382" s="27"/>
    </row>
    <row r="383" spans="2:25" ht="12" customHeight="1">
      <c r="B383" s="74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102"/>
      <c r="O383" s="27"/>
      <c r="P383" s="75"/>
      <c r="Q383" s="75"/>
      <c r="R383" s="75"/>
      <c r="S383" s="27"/>
      <c r="T383" s="27"/>
      <c r="U383" s="27"/>
      <c r="V383" s="27"/>
      <c r="W383" s="27"/>
      <c r="X383" s="27"/>
      <c r="Y383" s="27"/>
    </row>
    <row r="384" spans="2:25" ht="12" customHeight="1">
      <c r="B384" s="74"/>
      <c r="C384" s="27"/>
      <c r="D384" s="27"/>
      <c r="E384" s="27"/>
      <c r="F384" s="27"/>
      <c r="G384" s="27"/>
      <c r="H384" s="27"/>
      <c r="I384" s="27"/>
      <c r="J384" s="27"/>
      <c r="K384" s="27"/>
      <c r="L384" s="75"/>
      <c r="M384" s="75"/>
      <c r="N384" s="106"/>
      <c r="O384" s="75"/>
      <c r="P384" s="75"/>
      <c r="Q384" s="75"/>
      <c r="R384" s="75"/>
      <c r="S384" s="27"/>
      <c r="T384" s="27"/>
      <c r="U384" s="27"/>
      <c r="V384" s="27"/>
      <c r="W384" s="27"/>
      <c r="X384" s="27"/>
      <c r="Y384" s="27"/>
    </row>
    <row r="385" spans="2:25" ht="12" customHeight="1">
      <c r="B385" s="74"/>
      <c r="C385" s="27"/>
      <c r="D385" s="27"/>
      <c r="E385" s="27"/>
      <c r="F385" s="27"/>
      <c r="G385" s="27"/>
      <c r="H385" s="27"/>
      <c r="I385" s="27"/>
      <c r="J385" s="27"/>
      <c r="K385" s="27"/>
      <c r="L385" s="75"/>
      <c r="M385" s="75"/>
      <c r="N385" s="106"/>
      <c r="O385" s="75"/>
      <c r="P385" s="75"/>
      <c r="Q385" s="75"/>
      <c r="R385" s="75"/>
      <c r="S385" s="27"/>
      <c r="T385" s="27"/>
      <c r="U385" s="27"/>
      <c r="V385" s="27"/>
      <c r="W385" s="27"/>
      <c r="X385" s="27"/>
      <c r="Y385" s="27"/>
    </row>
    <row r="386" spans="2:25" ht="12" customHeight="1">
      <c r="B386" s="74"/>
      <c r="C386" s="27"/>
      <c r="D386" s="27"/>
      <c r="E386" s="27"/>
      <c r="F386" s="27"/>
      <c r="G386" s="27"/>
      <c r="H386" s="27"/>
      <c r="I386" s="27"/>
      <c r="J386" s="75"/>
      <c r="K386" s="75"/>
      <c r="L386" s="75"/>
      <c r="M386" s="75"/>
      <c r="N386" s="106"/>
      <c r="O386" s="75"/>
      <c r="P386" s="75"/>
      <c r="Q386" s="75"/>
      <c r="R386" s="75"/>
      <c r="S386" s="27"/>
      <c r="T386" s="27"/>
      <c r="U386" s="27"/>
      <c r="V386" s="27"/>
      <c r="W386" s="27"/>
      <c r="X386" s="27"/>
      <c r="Y386" s="27"/>
    </row>
    <row r="387" spans="2:25" ht="12" customHeight="1">
      <c r="B387" s="74"/>
      <c r="C387" s="27"/>
      <c r="D387" s="27"/>
      <c r="E387" s="27"/>
      <c r="F387" s="27"/>
      <c r="G387" s="27"/>
      <c r="H387" s="27"/>
      <c r="I387" s="27"/>
      <c r="J387" s="75"/>
      <c r="K387" s="75"/>
      <c r="L387" s="75"/>
      <c r="M387" s="75"/>
      <c r="N387" s="106"/>
      <c r="O387" s="75"/>
      <c r="P387" s="75"/>
      <c r="Q387" s="75"/>
      <c r="R387" s="75"/>
      <c r="S387" s="27"/>
      <c r="T387" s="27"/>
      <c r="U387" s="27"/>
      <c r="V387" s="27"/>
      <c r="W387" s="27"/>
      <c r="X387" s="27"/>
      <c r="Y387" s="27"/>
    </row>
    <row r="388" spans="2:25" ht="12" customHeight="1">
      <c r="B388" s="76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106"/>
      <c r="O388" s="75"/>
      <c r="P388" s="75"/>
      <c r="Q388" s="75"/>
      <c r="R388" s="75"/>
      <c r="S388" s="27"/>
      <c r="T388" s="27"/>
      <c r="U388" s="27"/>
      <c r="V388" s="27"/>
      <c r="W388" s="27"/>
      <c r="X388" s="27"/>
      <c r="Y388" s="27"/>
    </row>
    <row r="389" spans="2:25" ht="12" customHeight="1">
      <c r="B389" s="76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106"/>
      <c r="O389" s="75"/>
      <c r="P389" s="75"/>
      <c r="Q389" s="75"/>
      <c r="R389" s="75"/>
      <c r="S389" s="27"/>
      <c r="T389" s="27"/>
      <c r="U389" s="27"/>
      <c r="V389" s="27"/>
      <c r="W389" s="27"/>
      <c r="X389" s="27"/>
      <c r="Y389" s="27"/>
    </row>
    <row r="390" spans="2:25" ht="12" customHeight="1">
      <c r="B390" s="76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106"/>
      <c r="O390" s="75"/>
      <c r="P390" s="75"/>
      <c r="Q390" s="75"/>
      <c r="R390" s="75"/>
      <c r="S390" s="27"/>
      <c r="T390" s="27"/>
      <c r="U390" s="27"/>
      <c r="V390" s="27"/>
      <c r="W390" s="27"/>
      <c r="X390" s="27"/>
      <c r="Y390" s="27"/>
    </row>
    <row r="391" spans="2:25" ht="12" customHeight="1">
      <c r="B391" s="76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106"/>
      <c r="O391" s="75"/>
      <c r="P391" s="75"/>
      <c r="Q391" s="75"/>
      <c r="R391" s="75"/>
      <c r="S391" s="27"/>
      <c r="T391" s="27"/>
      <c r="U391" s="27"/>
      <c r="V391" s="27"/>
      <c r="W391" s="27"/>
      <c r="X391" s="27"/>
      <c r="Y391" s="27"/>
    </row>
    <row r="392" spans="2:25" ht="12" customHeight="1">
      <c r="B392" s="76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106"/>
      <c r="O392" s="75"/>
      <c r="P392" s="75"/>
      <c r="Q392" s="75"/>
      <c r="R392" s="75"/>
      <c r="S392" s="27"/>
      <c r="T392" s="27"/>
      <c r="U392" s="27"/>
      <c r="V392" s="27"/>
      <c r="W392" s="27"/>
      <c r="X392" s="27"/>
      <c r="Y392" s="27"/>
    </row>
    <row r="393" spans="2:25" ht="12" customHeight="1">
      <c r="B393" s="76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106"/>
      <c r="O393" s="75"/>
      <c r="P393" s="75"/>
      <c r="Q393" s="75"/>
      <c r="R393" s="75"/>
      <c r="S393" s="27"/>
      <c r="T393" s="27"/>
      <c r="U393" s="27"/>
      <c r="V393" s="27"/>
      <c r="W393" s="27"/>
      <c r="X393" s="27"/>
      <c r="Y393" s="27"/>
    </row>
    <row r="394" spans="2:25" ht="12" customHeight="1">
      <c r="B394" s="76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106"/>
      <c r="O394" s="75"/>
      <c r="P394" s="75"/>
      <c r="Q394" s="75"/>
      <c r="R394" s="75"/>
      <c r="S394" s="27"/>
      <c r="T394" s="27"/>
      <c r="U394" s="27"/>
      <c r="V394" s="27"/>
      <c r="W394" s="27"/>
      <c r="X394" s="27"/>
      <c r="Y394" s="27"/>
    </row>
    <row r="395" spans="2:25" ht="12" customHeight="1">
      <c r="B395" s="76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106"/>
      <c r="O395" s="75"/>
      <c r="P395" s="75"/>
      <c r="Q395" s="75"/>
      <c r="R395" s="75"/>
      <c r="S395" s="27"/>
      <c r="T395" s="27"/>
      <c r="U395" s="27"/>
      <c r="V395" s="27"/>
      <c r="W395" s="27"/>
      <c r="X395" s="27"/>
      <c r="Y395" s="27"/>
    </row>
    <row r="396" spans="2:25" ht="12" customHeight="1">
      <c r="B396" s="76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106"/>
      <c r="O396" s="75"/>
      <c r="P396" s="75"/>
      <c r="Q396" s="75"/>
      <c r="R396" s="75"/>
      <c r="S396" s="27"/>
      <c r="T396" s="27"/>
      <c r="U396" s="27"/>
      <c r="V396" s="27"/>
      <c r="W396" s="27"/>
      <c r="X396" s="27"/>
      <c r="Y396" s="27"/>
    </row>
    <row r="397" spans="2:25" ht="12" customHeight="1">
      <c r="B397" s="76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106"/>
      <c r="O397" s="75"/>
      <c r="P397" s="75"/>
      <c r="Q397" s="27"/>
      <c r="R397" s="75"/>
      <c r="S397" s="27"/>
      <c r="T397" s="27"/>
      <c r="U397" s="27"/>
      <c r="V397" s="27"/>
      <c r="W397" s="27"/>
      <c r="X397" s="27"/>
      <c r="Y397" s="27"/>
    </row>
    <row r="398" spans="2:25" ht="12" customHeight="1">
      <c r="B398" s="76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106"/>
      <c r="O398" s="75"/>
      <c r="P398" s="75"/>
      <c r="Q398" s="27"/>
      <c r="R398" s="75"/>
      <c r="S398" s="27"/>
      <c r="T398" s="27"/>
      <c r="U398" s="27"/>
      <c r="V398" s="27"/>
      <c r="W398" s="27"/>
      <c r="X398" s="27"/>
      <c r="Y398" s="27"/>
    </row>
    <row r="399" spans="2:25" ht="12" customHeight="1">
      <c r="B399" s="76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106"/>
      <c r="O399" s="75"/>
      <c r="P399" s="75"/>
      <c r="Q399" s="27"/>
      <c r="R399" s="75"/>
      <c r="S399" s="27"/>
      <c r="T399" s="27"/>
      <c r="U399" s="27"/>
      <c r="V399" s="27"/>
      <c r="W399" s="27"/>
      <c r="X399" s="27"/>
      <c r="Y399" s="27"/>
    </row>
    <row r="400" spans="2:25" ht="12" customHeight="1">
      <c r="B400" s="76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106"/>
      <c r="O400" s="75"/>
      <c r="P400" s="75"/>
      <c r="Q400" s="27"/>
      <c r="R400" s="75"/>
      <c r="S400" s="27"/>
      <c r="T400" s="27"/>
      <c r="U400" s="27"/>
      <c r="V400" s="27"/>
      <c r="W400" s="27"/>
      <c r="X400" s="27"/>
      <c r="Y400" s="27"/>
    </row>
    <row r="401" spans="2:25" ht="12" customHeight="1">
      <c r="B401" s="76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106"/>
      <c r="O401" s="75"/>
      <c r="P401" s="75"/>
      <c r="Q401" s="27"/>
      <c r="R401" s="27"/>
      <c r="S401" s="27"/>
      <c r="T401" s="27"/>
      <c r="U401" s="27"/>
      <c r="V401" s="27"/>
      <c r="W401" s="27"/>
      <c r="X401" s="27"/>
      <c r="Y401" s="27"/>
    </row>
    <row r="402" spans="2:25" ht="12" customHeight="1">
      <c r="B402" s="76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106"/>
      <c r="O402" s="75"/>
      <c r="P402" s="75"/>
      <c r="Q402" s="27"/>
      <c r="R402" s="27"/>
      <c r="S402" s="27"/>
      <c r="T402" s="27"/>
      <c r="U402" s="27"/>
      <c r="V402" s="27"/>
      <c r="W402" s="27"/>
      <c r="X402" s="27"/>
      <c r="Y402" s="27"/>
    </row>
    <row r="403" spans="2:25" ht="12" customHeight="1">
      <c r="B403" s="76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106"/>
      <c r="O403" s="75"/>
      <c r="P403" s="75"/>
      <c r="Q403" s="27"/>
      <c r="R403" s="27"/>
      <c r="S403" s="27"/>
      <c r="T403" s="27"/>
      <c r="U403" s="27"/>
      <c r="V403" s="27"/>
      <c r="W403" s="27"/>
      <c r="X403" s="27"/>
      <c r="Y403" s="27"/>
    </row>
    <row r="404" spans="2:25" ht="12" customHeight="1">
      <c r="B404" s="76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106"/>
      <c r="O404" s="75"/>
      <c r="P404" s="75"/>
      <c r="Q404" s="27"/>
      <c r="R404" s="27"/>
      <c r="S404" s="27"/>
      <c r="T404" s="27"/>
      <c r="U404" s="27"/>
      <c r="V404" s="27"/>
      <c r="W404" s="27"/>
      <c r="X404" s="27"/>
      <c r="Y404" s="27"/>
    </row>
    <row r="405" spans="2:25" ht="12" customHeight="1">
      <c r="B405" s="76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106"/>
      <c r="O405" s="75"/>
      <c r="P405" s="75"/>
      <c r="Q405" s="27"/>
      <c r="R405" s="27"/>
      <c r="S405" s="27"/>
      <c r="T405" s="27"/>
      <c r="U405" s="27"/>
      <c r="V405" s="27"/>
      <c r="W405" s="27"/>
      <c r="X405" s="27"/>
      <c r="Y405" s="27"/>
    </row>
    <row r="406" spans="2:25" ht="12" customHeight="1">
      <c r="B406" s="76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106"/>
      <c r="O406" s="75"/>
      <c r="P406" s="75"/>
      <c r="Q406" s="27"/>
      <c r="R406" s="27"/>
      <c r="S406" s="27"/>
      <c r="T406" s="27"/>
      <c r="U406" s="27"/>
      <c r="V406" s="27"/>
      <c r="W406" s="27"/>
      <c r="X406" s="27"/>
      <c r="Y406" s="27"/>
    </row>
    <row r="407" spans="2:25" ht="12" customHeight="1">
      <c r="B407" s="76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106"/>
      <c r="O407" s="75"/>
      <c r="P407" s="75"/>
      <c r="Q407" s="27"/>
      <c r="R407" s="27"/>
      <c r="S407" s="27"/>
      <c r="T407" s="27"/>
      <c r="U407" s="27"/>
      <c r="V407" s="27"/>
      <c r="W407" s="27"/>
      <c r="X407" s="27"/>
      <c r="Y407" s="27"/>
    </row>
    <row r="408" spans="2:25" ht="12" customHeight="1">
      <c r="B408" s="76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106"/>
      <c r="O408" s="75"/>
      <c r="P408" s="75"/>
      <c r="Q408" s="27"/>
      <c r="R408" s="27"/>
      <c r="S408" s="27"/>
      <c r="T408" s="27"/>
      <c r="U408" s="27"/>
      <c r="V408" s="27"/>
      <c r="W408" s="27"/>
      <c r="X408" s="27"/>
      <c r="Y408" s="27"/>
    </row>
    <row r="409" spans="2:25" ht="12" customHeight="1">
      <c r="B409" s="76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106"/>
      <c r="O409" s="75"/>
      <c r="P409" s="75"/>
      <c r="Q409" s="27"/>
      <c r="R409" s="27"/>
      <c r="S409" s="27"/>
      <c r="T409" s="27"/>
      <c r="U409" s="27"/>
      <c r="V409" s="27"/>
      <c r="W409" s="27"/>
      <c r="X409" s="27"/>
      <c r="Y409" s="27"/>
    </row>
    <row r="410" spans="2:25" ht="12" customHeight="1">
      <c r="B410" s="76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106"/>
      <c r="O410" s="75"/>
      <c r="P410" s="75"/>
      <c r="Q410" s="27"/>
      <c r="R410" s="27"/>
      <c r="S410" s="27"/>
      <c r="T410" s="27"/>
      <c r="U410" s="27"/>
      <c r="V410" s="27"/>
      <c r="W410" s="27"/>
      <c r="X410" s="27"/>
      <c r="Y410" s="27"/>
    </row>
    <row r="411" spans="2:25" ht="12" customHeight="1">
      <c r="B411" s="76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106"/>
      <c r="O411" s="75"/>
      <c r="P411" s="27"/>
      <c r="Q411" s="27"/>
      <c r="R411" s="27"/>
      <c r="S411" s="27"/>
      <c r="T411" s="27"/>
      <c r="U411" s="27"/>
      <c r="V411" s="27"/>
      <c r="W411" s="27"/>
      <c r="X411" s="27"/>
      <c r="Y411" s="27"/>
    </row>
    <row r="412" spans="2:25" ht="12" customHeight="1">
      <c r="B412" s="76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106"/>
      <c r="O412" s="75"/>
      <c r="P412" s="27"/>
      <c r="Q412" s="27"/>
      <c r="R412" s="27"/>
      <c r="S412" s="27"/>
      <c r="T412" s="27"/>
      <c r="U412" s="27"/>
      <c r="V412" s="27"/>
      <c r="W412" s="27"/>
      <c r="X412" s="27"/>
      <c r="Y412" s="27"/>
    </row>
    <row r="413" spans="2:25" ht="12" customHeight="1">
      <c r="B413" s="76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106"/>
      <c r="O413" s="75"/>
      <c r="P413" s="27"/>
      <c r="Q413" s="27"/>
      <c r="R413" s="27"/>
      <c r="S413" s="27"/>
      <c r="T413" s="27"/>
      <c r="U413" s="27"/>
      <c r="V413" s="27"/>
      <c r="W413" s="27"/>
      <c r="X413" s="27"/>
      <c r="Y413" s="27"/>
    </row>
    <row r="414" spans="2:25" ht="12" customHeight="1">
      <c r="B414" s="76"/>
      <c r="C414" s="75"/>
      <c r="D414" s="75"/>
      <c r="E414" s="75"/>
      <c r="F414" s="75"/>
      <c r="G414" s="75"/>
      <c r="H414" s="75"/>
      <c r="I414" s="75"/>
      <c r="J414" s="75"/>
      <c r="K414" s="75"/>
      <c r="L414" s="27"/>
      <c r="M414" s="27"/>
      <c r="N414" s="102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</row>
    <row r="415" spans="2:25" ht="12" customHeight="1">
      <c r="B415" s="76"/>
      <c r="C415" s="75"/>
      <c r="D415" s="75"/>
      <c r="E415" s="75"/>
      <c r="F415" s="75"/>
      <c r="G415" s="75"/>
      <c r="H415" s="75"/>
      <c r="I415" s="75"/>
      <c r="J415" s="75"/>
      <c r="K415" s="75"/>
      <c r="L415" s="27"/>
      <c r="M415" s="27"/>
      <c r="N415" s="102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</row>
    <row r="416" spans="2:25" ht="12" customHeight="1">
      <c r="B416" s="76"/>
      <c r="C416" s="75"/>
      <c r="D416" s="75"/>
      <c r="E416" s="75"/>
      <c r="F416" s="75"/>
      <c r="G416" s="75"/>
      <c r="H416" s="75"/>
      <c r="I416" s="75"/>
      <c r="J416" s="27"/>
      <c r="K416" s="27"/>
      <c r="L416" s="27"/>
      <c r="M416" s="27"/>
      <c r="N416" s="102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</row>
    <row r="417" spans="2:25" ht="12" customHeight="1">
      <c r="B417" s="76"/>
      <c r="C417" s="75"/>
      <c r="D417" s="75"/>
      <c r="E417" s="75"/>
      <c r="F417" s="75"/>
      <c r="G417" s="75"/>
      <c r="H417" s="75"/>
      <c r="I417" s="75"/>
      <c r="J417" s="27"/>
      <c r="K417" s="27"/>
      <c r="L417" s="27"/>
      <c r="M417" s="27"/>
      <c r="N417" s="102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</row>
    <row r="418" spans="2:25" ht="12" customHeight="1">
      <c r="B418" s="74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102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</row>
    <row r="419" spans="2:25" ht="12" customHeight="1">
      <c r="B419" s="74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102"/>
      <c r="O419" s="27"/>
      <c r="P419" s="27"/>
      <c r="R419" s="27"/>
      <c r="S419" s="27"/>
      <c r="T419" s="27"/>
      <c r="U419" s="27"/>
    </row>
    <row r="420" spans="2:25" ht="12" customHeight="1">
      <c r="B420" s="74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102"/>
      <c r="O420" s="27"/>
      <c r="P420" s="27"/>
      <c r="R420" s="27"/>
      <c r="S420" s="27"/>
      <c r="T420" s="27"/>
      <c r="U420" s="27"/>
    </row>
    <row r="421" spans="2:25">
      <c r="B421" s="74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102"/>
      <c r="O421" s="27"/>
      <c r="P421" s="27"/>
      <c r="R421" s="27"/>
      <c r="S421" s="27"/>
      <c r="T421" s="27"/>
      <c r="U421" s="27"/>
    </row>
    <row r="422" spans="2:25">
      <c r="B422" s="74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102"/>
      <c r="O422" s="27"/>
      <c r="P422" s="27"/>
      <c r="R422" s="27"/>
      <c r="S422" s="27"/>
      <c r="T422" s="27"/>
      <c r="U422" s="27"/>
    </row>
    <row r="423" spans="2:25" ht="12" customHeight="1">
      <c r="B423" s="74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102"/>
      <c r="O423" s="27"/>
      <c r="P423" s="27"/>
    </row>
    <row r="424" spans="2:25">
      <c r="B424" s="74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102"/>
      <c r="O424" s="27"/>
      <c r="P424" s="27"/>
    </row>
    <row r="425" spans="2:25">
      <c r="B425" s="74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102"/>
      <c r="O425" s="27"/>
      <c r="P425" s="27"/>
    </row>
    <row r="426" spans="2:25">
      <c r="B426" s="74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102"/>
      <c r="O426" s="27"/>
      <c r="P426" s="27"/>
    </row>
    <row r="427" spans="2:25">
      <c r="B427" s="74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102"/>
      <c r="O427" s="27"/>
      <c r="P427" s="27"/>
    </row>
    <row r="428" spans="2:25">
      <c r="B428" s="74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102"/>
      <c r="O428" s="27"/>
      <c r="P428" s="27"/>
    </row>
    <row r="429" spans="2:25">
      <c r="B429" s="74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102"/>
      <c r="O429" s="27"/>
      <c r="P429" s="27"/>
    </row>
    <row r="430" spans="2:25">
      <c r="B430" s="74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102"/>
      <c r="O430" s="27"/>
      <c r="P430" s="27"/>
    </row>
    <row r="431" spans="2:25">
      <c r="B431" s="74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102"/>
      <c r="O431" s="27"/>
      <c r="P431" s="27"/>
    </row>
    <row r="432" spans="2:25">
      <c r="B432" s="74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102"/>
      <c r="O432" s="27"/>
      <c r="P432" s="27"/>
    </row>
    <row r="433" spans="2:15">
      <c r="B433" s="74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102"/>
      <c r="O433" s="27"/>
    </row>
    <row r="434" spans="2:15">
      <c r="B434" s="74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102"/>
      <c r="O434" s="27"/>
    </row>
    <row r="435" spans="2:15">
      <c r="B435" s="74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102"/>
      <c r="O435" s="27"/>
    </row>
    <row r="436" spans="2:15">
      <c r="B436" s="74"/>
      <c r="C436" s="27"/>
      <c r="D436" s="27"/>
      <c r="E436" s="27"/>
      <c r="F436" s="27"/>
      <c r="G436" s="27"/>
      <c r="H436" s="27"/>
      <c r="I436" s="27"/>
      <c r="J436" s="27"/>
      <c r="K436" s="27"/>
    </row>
    <row r="437" spans="2:15">
      <c r="B437" s="74"/>
      <c r="C437" s="27"/>
      <c r="D437" s="27"/>
      <c r="E437" s="27"/>
      <c r="F437" s="27"/>
      <c r="G437" s="27"/>
      <c r="H437" s="27"/>
      <c r="I437" s="27"/>
      <c r="J437" s="27"/>
      <c r="K437" s="27"/>
    </row>
    <row r="438" spans="2:15">
      <c r="B438" s="74"/>
      <c r="C438" s="27"/>
      <c r="D438" s="27"/>
      <c r="E438" s="27"/>
      <c r="F438" s="27"/>
      <c r="G438" s="27"/>
      <c r="H438" s="27"/>
      <c r="I438" s="27"/>
    </row>
    <row r="439" spans="2:15">
      <c r="B439" s="74"/>
      <c r="C439" s="27"/>
      <c r="D439" s="27"/>
      <c r="E439" s="27"/>
      <c r="F439" s="27"/>
      <c r="G439" s="27"/>
      <c r="H439" s="27"/>
      <c r="I439" s="27"/>
    </row>
  </sheetData>
  <autoFilter ref="A26:AF330">
    <filterColumn colId="19" showButton="0"/>
  </autoFilter>
  <mergeCells count="337">
    <mergeCell ref="T326:U326"/>
    <mergeCell ref="T327:U327"/>
    <mergeCell ref="T328:U328"/>
    <mergeCell ref="T329:U329"/>
    <mergeCell ref="T317:U317"/>
    <mergeCell ref="T318:U318"/>
    <mergeCell ref="T319:U319"/>
    <mergeCell ref="T320:U320"/>
    <mergeCell ref="T321:U321"/>
    <mergeCell ref="T322:U322"/>
    <mergeCell ref="T323:U323"/>
    <mergeCell ref="T324:U324"/>
    <mergeCell ref="T325:U325"/>
    <mergeCell ref="T308:U308"/>
    <mergeCell ref="T309:U309"/>
    <mergeCell ref="T310:U310"/>
    <mergeCell ref="T311:U311"/>
    <mergeCell ref="T312:U312"/>
    <mergeCell ref="T313:U313"/>
    <mergeCell ref="T314:U314"/>
    <mergeCell ref="T315:U315"/>
    <mergeCell ref="T316:U316"/>
    <mergeCell ref="T299:U299"/>
    <mergeCell ref="T300:U300"/>
    <mergeCell ref="T301:U301"/>
    <mergeCell ref="T302:U302"/>
    <mergeCell ref="T303:U303"/>
    <mergeCell ref="T304:U304"/>
    <mergeCell ref="T305:U305"/>
    <mergeCell ref="T306:U306"/>
    <mergeCell ref="T307:U307"/>
    <mergeCell ref="T77:U77"/>
    <mergeCell ref="T79:U79"/>
    <mergeCell ref="T80:U80"/>
    <mergeCell ref="T78:U78"/>
    <mergeCell ref="T69:U69"/>
    <mergeCell ref="T72:U72"/>
    <mergeCell ref="T73:U73"/>
    <mergeCell ref="T74:U74"/>
    <mergeCell ref="T66:U66"/>
    <mergeCell ref="T75:U75"/>
    <mergeCell ref="T219:U219"/>
    <mergeCell ref="T32:U32"/>
    <mergeCell ref="T33:U33"/>
    <mergeCell ref="T34:U34"/>
    <mergeCell ref="T35:U35"/>
    <mergeCell ref="T36:U36"/>
    <mergeCell ref="T37:U37"/>
    <mergeCell ref="T38:U38"/>
    <mergeCell ref="T39:U39"/>
    <mergeCell ref="T40:U40"/>
    <mergeCell ref="T41:U41"/>
    <mergeCell ref="T42:U42"/>
    <mergeCell ref="T43:U43"/>
    <mergeCell ref="T44:U44"/>
    <mergeCell ref="T45:U45"/>
    <mergeCell ref="T46:U46"/>
    <mergeCell ref="T47:U47"/>
    <mergeCell ref="T48:U48"/>
    <mergeCell ref="T117:U117"/>
    <mergeCell ref="T64:U64"/>
    <mergeCell ref="T63:U63"/>
    <mergeCell ref="T65:U65"/>
    <mergeCell ref="T70:U70"/>
    <mergeCell ref="T71:U71"/>
    <mergeCell ref="T237:U237"/>
    <mergeCell ref="T240:U240"/>
    <mergeCell ref="T223:U223"/>
    <mergeCell ref="T233:U233"/>
    <mergeCell ref="T238:U238"/>
    <mergeCell ref="T228:U228"/>
    <mergeCell ref="T229:U229"/>
    <mergeCell ref="T231:U231"/>
    <mergeCell ref="T232:U232"/>
    <mergeCell ref="T255:U255"/>
    <mergeCell ref="T251:U251"/>
    <mergeCell ref="T252:U252"/>
    <mergeCell ref="T85:U85"/>
    <mergeCell ref="T86:U86"/>
    <mergeCell ref="T87:U87"/>
    <mergeCell ref="T88:U88"/>
    <mergeCell ref="T99:U99"/>
    <mergeCell ref="T109:U109"/>
    <mergeCell ref="T110:U110"/>
    <mergeCell ref="T111:U111"/>
    <mergeCell ref="T114:U114"/>
    <mergeCell ref="T103:U103"/>
    <mergeCell ref="T102:U102"/>
    <mergeCell ref="T104:U104"/>
    <mergeCell ref="T115:U115"/>
    <mergeCell ref="T116:U116"/>
    <mergeCell ref="T90:U90"/>
    <mergeCell ref="T94:U94"/>
    <mergeCell ref="T95:U95"/>
    <mergeCell ref="T106:U106"/>
    <mergeCell ref="T105:U105"/>
    <mergeCell ref="T107:U107"/>
    <mergeCell ref="T108:U108"/>
    <mergeCell ref="T294:U294"/>
    <mergeCell ref="T295:U295"/>
    <mergeCell ref="T296:U296"/>
    <mergeCell ref="T297:U297"/>
    <mergeCell ref="T292:U292"/>
    <mergeCell ref="T291:U291"/>
    <mergeCell ref="T261:U261"/>
    <mergeCell ref="T262:U262"/>
    <mergeCell ref="T263:U263"/>
    <mergeCell ref="T264:U264"/>
    <mergeCell ref="T272:U272"/>
    <mergeCell ref="T266:U266"/>
    <mergeCell ref="T271:U271"/>
    <mergeCell ref="T285:U285"/>
    <mergeCell ref="T286:U286"/>
    <mergeCell ref="T287:U287"/>
    <mergeCell ref="B14:W14"/>
    <mergeCell ref="G17:H17"/>
    <mergeCell ref="I17:N17"/>
    <mergeCell ref="F18:K18"/>
    <mergeCell ref="G19:H19"/>
    <mergeCell ref="D23:E23"/>
    <mergeCell ref="F23:I23"/>
    <mergeCell ref="J23:Q23"/>
    <mergeCell ref="R23:R25"/>
    <mergeCell ref="S23:S25"/>
    <mergeCell ref="G24:G25"/>
    <mergeCell ref="I24:I25"/>
    <mergeCell ref="J24:J25"/>
    <mergeCell ref="B24:B25"/>
    <mergeCell ref="W24:W26"/>
    <mergeCell ref="T26:U26"/>
    <mergeCell ref="C24:C25"/>
    <mergeCell ref="D24:D25"/>
    <mergeCell ref="E24:E25"/>
    <mergeCell ref="F24:F25"/>
    <mergeCell ref="V23:W23"/>
    <mergeCell ref="O24:O25"/>
    <mergeCell ref="P24:P25"/>
    <mergeCell ref="T23:U25"/>
    <mergeCell ref="L24:L25"/>
    <mergeCell ref="M24:M25"/>
    <mergeCell ref="N24:N25"/>
    <mergeCell ref="V24:V26"/>
    <mergeCell ref="T61:U61"/>
    <mergeCell ref="T62:U62"/>
    <mergeCell ref="T58:U58"/>
    <mergeCell ref="T59:U59"/>
    <mergeCell ref="T60:U60"/>
    <mergeCell ref="Q24:Q25"/>
    <mergeCell ref="T57:U57"/>
    <mergeCell ref="T49:U49"/>
    <mergeCell ref="T50:U50"/>
    <mergeCell ref="T51:U51"/>
    <mergeCell ref="T52:U52"/>
    <mergeCell ref="T53:U53"/>
    <mergeCell ref="T54:U54"/>
    <mergeCell ref="T55:U55"/>
    <mergeCell ref="T56:U56"/>
    <mergeCell ref="T27:U27"/>
    <mergeCell ref="T28:U28"/>
    <mergeCell ref="T29:U29"/>
    <mergeCell ref="T30:U30"/>
    <mergeCell ref="T31:U31"/>
    <mergeCell ref="T67:U67"/>
    <mergeCell ref="T68:U68"/>
    <mergeCell ref="T76:U76"/>
    <mergeCell ref="T342:V342"/>
    <mergeCell ref="B332:H332"/>
    <mergeCell ref="I332:P333"/>
    <mergeCell ref="T335:V336"/>
    <mergeCell ref="T330:U330"/>
    <mergeCell ref="T256:U256"/>
    <mergeCell ref="T257:U257"/>
    <mergeCell ref="T259:U259"/>
    <mergeCell ref="T260:U260"/>
    <mergeCell ref="T267:U267"/>
    <mergeCell ref="T268:U268"/>
    <mergeCell ref="T269:U269"/>
    <mergeCell ref="T270:U270"/>
    <mergeCell ref="T298:U298"/>
    <mergeCell ref="T293:U293"/>
    <mergeCell ref="T279:U279"/>
    <mergeCell ref="T280:U280"/>
    <mergeCell ref="T281:U281"/>
    <mergeCell ref="T282:U282"/>
    <mergeCell ref="T283:U283"/>
    <mergeCell ref="T284:U284"/>
    <mergeCell ref="T81:U81"/>
    <mergeCell ref="T126:U126"/>
    <mergeCell ref="T127:U127"/>
    <mergeCell ref="T128:U128"/>
    <mergeCell ref="T129:U129"/>
    <mergeCell ref="T130:U130"/>
    <mergeCell ref="T131:U131"/>
    <mergeCell ref="T132:U132"/>
    <mergeCell ref="T91:U91"/>
    <mergeCell ref="T92:U92"/>
    <mergeCell ref="T93:U93"/>
    <mergeCell ref="T83:U83"/>
    <mergeCell ref="T84:U84"/>
    <mergeCell ref="T82:U82"/>
    <mergeCell ref="T112:U112"/>
    <mergeCell ref="T113:U113"/>
    <mergeCell ref="T97:U97"/>
    <mergeCell ref="T98:U98"/>
    <mergeCell ref="T100:U100"/>
    <mergeCell ref="T118:U118"/>
    <mergeCell ref="T119:U119"/>
    <mergeCell ref="T120:U120"/>
    <mergeCell ref="T122:U122"/>
    <mergeCell ref="T123:U123"/>
    <mergeCell ref="T96:U96"/>
    <mergeCell ref="T101:U101"/>
    <mergeCell ref="T89:U89"/>
    <mergeCell ref="T133:U133"/>
    <mergeCell ref="T134:U134"/>
    <mergeCell ref="T135:U135"/>
    <mergeCell ref="T136:U136"/>
    <mergeCell ref="T137:U137"/>
    <mergeCell ref="T138:U138"/>
    <mergeCell ref="T124:U124"/>
    <mergeCell ref="T121:U121"/>
    <mergeCell ref="T125:U125"/>
    <mergeCell ref="T212:U212"/>
    <mergeCell ref="T225:U225"/>
    <mergeCell ref="T139:U139"/>
    <mergeCell ref="T140:U140"/>
    <mergeCell ref="T141:U141"/>
    <mergeCell ref="T142:U142"/>
    <mergeCell ref="T143:U143"/>
    <mergeCell ref="T144:U144"/>
    <mergeCell ref="T145:U145"/>
    <mergeCell ref="T146:U146"/>
    <mergeCell ref="T147:U147"/>
    <mergeCell ref="T148:U148"/>
    <mergeCell ref="T149:U149"/>
    <mergeCell ref="T150:U150"/>
    <mergeCell ref="T151:U151"/>
    <mergeCell ref="T152:U152"/>
    <mergeCell ref="T153:U153"/>
    <mergeCell ref="T154:U154"/>
    <mergeCell ref="T155:U155"/>
    <mergeCell ref="T224:U224"/>
    <mergeCell ref="T214:U214"/>
    <mergeCell ref="T216:U216"/>
    <mergeCell ref="T156:U156"/>
    <mergeCell ref="T157:U157"/>
    <mergeCell ref="T158:U158"/>
    <mergeCell ref="T159:U159"/>
    <mergeCell ref="T160:U160"/>
    <mergeCell ref="T161:U161"/>
    <mergeCell ref="T162:U162"/>
    <mergeCell ref="T163:U163"/>
    <mergeCell ref="T164:U164"/>
    <mergeCell ref="T165:U165"/>
    <mergeCell ref="T166:U166"/>
    <mergeCell ref="T167:U167"/>
    <mergeCell ref="T168:U168"/>
    <mergeCell ref="T169:U169"/>
    <mergeCell ref="T170:U170"/>
    <mergeCell ref="T171:U171"/>
    <mergeCell ref="T172:U172"/>
    <mergeCell ref="T173:U173"/>
    <mergeCell ref="T174:U174"/>
    <mergeCell ref="T175:U175"/>
    <mergeCell ref="T176:U176"/>
    <mergeCell ref="T177:U177"/>
    <mergeCell ref="T178:U178"/>
    <mergeCell ref="T179:U179"/>
    <mergeCell ref="T180:U180"/>
    <mergeCell ref="T181:U181"/>
    <mergeCell ref="T182:U182"/>
    <mergeCell ref="T183:U183"/>
    <mergeCell ref="T184:U184"/>
    <mergeCell ref="T185:U185"/>
    <mergeCell ref="T186:U186"/>
    <mergeCell ref="T187:U187"/>
    <mergeCell ref="T188:U188"/>
    <mergeCell ref="T189:U189"/>
    <mergeCell ref="T190:U190"/>
    <mergeCell ref="T191:U191"/>
    <mergeCell ref="T192:U192"/>
    <mergeCell ref="T193:U193"/>
    <mergeCell ref="T194:U194"/>
    <mergeCell ref="T195:U195"/>
    <mergeCell ref="T196:U196"/>
    <mergeCell ref="T197:U197"/>
    <mergeCell ref="T198:U198"/>
    <mergeCell ref="T199:U199"/>
    <mergeCell ref="T200:U200"/>
    <mergeCell ref="T249:U249"/>
    <mergeCell ref="T201:U201"/>
    <mergeCell ref="T202:U202"/>
    <mergeCell ref="T203:U203"/>
    <mergeCell ref="T204:U204"/>
    <mergeCell ref="T205:U205"/>
    <mergeCell ref="T206:U206"/>
    <mergeCell ref="T207:U207"/>
    <mergeCell ref="T208:U208"/>
    <mergeCell ref="T209:U209"/>
    <mergeCell ref="T230:U230"/>
    <mergeCell ref="T213:U213"/>
    <mergeCell ref="T227:U227"/>
    <mergeCell ref="T217:U217"/>
    <mergeCell ref="T218:U218"/>
    <mergeCell ref="T220:U220"/>
    <mergeCell ref="T215:U215"/>
    <mergeCell ref="T226:U226"/>
    <mergeCell ref="T247:U247"/>
    <mergeCell ref="T239:U239"/>
    <mergeCell ref="T241:U241"/>
    <mergeCell ref="T234:U234"/>
    <mergeCell ref="T235:U235"/>
    <mergeCell ref="T236:U236"/>
    <mergeCell ref="T250:U250"/>
    <mergeCell ref="T210:U210"/>
    <mergeCell ref="T288:U288"/>
    <mergeCell ref="T289:U289"/>
    <mergeCell ref="T290:U290"/>
    <mergeCell ref="T211:U211"/>
    <mergeCell ref="T242:U242"/>
    <mergeCell ref="T244:U244"/>
    <mergeCell ref="T274:U274"/>
    <mergeCell ref="T243:U243"/>
    <mergeCell ref="T275:U275"/>
    <mergeCell ref="T276:U276"/>
    <mergeCell ref="T277:U277"/>
    <mergeCell ref="T278:U278"/>
    <mergeCell ref="T253:U253"/>
    <mergeCell ref="T254:U254"/>
    <mergeCell ref="T258:U258"/>
    <mergeCell ref="T265:U265"/>
    <mergeCell ref="T273:U273"/>
    <mergeCell ref="T221:U221"/>
    <mergeCell ref="T222:U222"/>
    <mergeCell ref="T245:U245"/>
    <mergeCell ref="T246:U246"/>
    <mergeCell ref="T248:U248"/>
  </mergeCells>
  <phoneticPr fontId="18" type="noConversion"/>
  <dataValidations count="2">
    <dataValidation type="list" allowBlank="1" showInputMessage="1" showErrorMessage="1" promptTitle="Área prioritária" sqref="F19">
      <formula1>#REF!</formula1>
    </dataValidation>
    <dataValidation type="list" errorStyle="warning" allowBlank="1" showInputMessage="1" showErrorMessage="1" errorTitle="Rúbrica da despesa" error="Escolha um dos valor da lista pendente" promptTitle="Rúbrica da despesa" sqref="R64 R27:R56 R104 R66:R75 R241:R244 R232 R238 R126:R211 R254 R264:R265 R297:R330 R106:R108 R110:R113 R115 R120 R122:R123 R225:R226 R228:R230 R234 R256:R257 R259:R260 R262 R268 R87:R93 R271:R293">
      <formula1>#REF!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0" fitToHeight="0" orientation="landscape" r:id="rId1"/>
  <ignoredErrors>
    <ignoredError sqref="B26:U2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Folha1</vt:lpstr>
      <vt:lpstr>Folha1!_Toc22734621</vt:lpstr>
      <vt:lpstr>Folha1!Títulos_de_Impressão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Domingos</dc:creator>
  <cp:lastModifiedBy>Cláudia Mendes</cp:lastModifiedBy>
  <cp:lastPrinted>2021-03-24T18:23:24Z</cp:lastPrinted>
  <dcterms:created xsi:type="dcterms:W3CDTF">2019-11-26T14:29:29Z</dcterms:created>
  <dcterms:modified xsi:type="dcterms:W3CDTF">2022-03-25T21:59:59Z</dcterms:modified>
</cp:coreProperties>
</file>